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 checkCompatibility="1"/>
  <mc:AlternateContent xmlns:mc="http://schemas.openxmlformats.org/markup-compatibility/2006">
    <mc:Choice Requires="x15">
      <x15ac:absPath xmlns:x15ac="http://schemas.microsoft.com/office/spreadsheetml/2010/11/ac" url="/Users/ksmoyer/Dropbox/Living Wisdom Village Final Report/"/>
    </mc:Choice>
  </mc:AlternateContent>
  <bookViews>
    <workbookView xWindow="8140" yWindow="680" windowWidth="24980" windowHeight="24500" activeTab="3"/>
  </bookViews>
  <sheets>
    <sheet name="Report Title" sheetId="1" r:id="rId1"/>
    <sheet name="Pop-Facts Summary" sheetId="2" r:id="rId2"/>
    <sheet name="Pop-Facts Detail" sheetId="3" r:id="rId3"/>
    <sheet name="Pop-Facts Housing Totals" sheetId="4" r:id="rId4"/>
  </sheets>
  <definedNames>
    <definedName name="_xlnm.Print_Titles" localSheetId="2">'Pop-Facts Detail'!$2:$6,'Pop-Facts Detail'!$A:$A</definedName>
    <definedName name="_xlnm.Print_Titles" localSheetId="3">'Pop-Facts Housing Totals'!$2:$6,'Pop-Facts Housing Totals'!$A:$A</definedName>
    <definedName name="_xlnm.Print_Titles" localSheetId="1">'Pop-Facts Summary'!$2:$5,'Pop-Facts Summary'!$A:$A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8" i="4" l="1"/>
  <c r="AG17" i="4"/>
  <c r="AG16" i="4"/>
  <c r="AG15" i="4"/>
  <c r="AG14" i="4"/>
  <c r="AG13" i="4"/>
  <c r="AG12" i="4"/>
  <c r="AG11" i="4"/>
  <c r="AG10" i="4"/>
  <c r="AG9" i="4"/>
  <c r="AG8" i="4"/>
  <c r="AG134" i="3"/>
  <c r="AG135" i="3"/>
  <c r="AG133" i="3"/>
  <c r="AG164" i="3"/>
  <c r="AE171" i="3"/>
  <c r="AC171" i="3"/>
  <c r="AI14" i="3"/>
  <c r="AI13" i="3"/>
  <c r="AI12" i="3"/>
  <c r="AI9" i="3"/>
  <c r="AJ12" i="3"/>
  <c r="AJ9" i="3"/>
  <c r="AJ14" i="3"/>
  <c r="AJ13" i="3"/>
  <c r="AF105" i="3"/>
  <c r="AG105" i="3"/>
  <c r="AG107" i="3"/>
  <c r="AG108" i="3"/>
  <c r="AG109" i="3"/>
  <c r="AG110" i="3"/>
  <c r="AG111" i="3"/>
  <c r="AG112" i="3"/>
  <c r="AG113" i="3"/>
  <c r="AG114" i="3"/>
  <c r="AG115" i="3"/>
  <c r="AG116" i="3"/>
  <c r="AG117" i="3"/>
  <c r="AF107" i="3"/>
  <c r="AF108" i="3"/>
  <c r="AF109" i="3"/>
  <c r="AF110" i="3"/>
  <c r="AF111" i="3"/>
  <c r="AF112" i="3"/>
  <c r="AF113" i="3"/>
  <c r="AF114" i="3"/>
  <c r="AF115" i="3"/>
  <c r="AF116" i="3"/>
  <c r="AF117" i="3"/>
  <c r="AG94" i="3"/>
  <c r="AG95" i="3"/>
  <c r="AG96" i="3"/>
  <c r="AG97" i="3"/>
  <c r="AG98" i="3"/>
  <c r="AG99" i="3"/>
  <c r="AG100" i="3"/>
  <c r="AG101" i="3"/>
  <c r="AG102" i="3"/>
  <c r="AG103" i="3"/>
  <c r="AG104" i="3"/>
  <c r="AF94" i="3"/>
  <c r="AF95" i="3"/>
  <c r="AF96" i="3"/>
  <c r="AF97" i="3"/>
  <c r="AF98" i="3"/>
  <c r="AF99" i="3"/>
  <c r="AF100" i="3"/>
  <c r="AF101" i="3"/>
  <c r="AF102" i="3"/>
  <c r="AF103" i="3"/>
  <c r="AF104" i="3"/>
  <c r="AG81" i="3"/>
  <c r="AG82" i="3"/>
  <c r="AG83" i="3"/>
  <c r="AG84" i="3"/>
  <c r="AG85" i="3"/>
  <c r="AG86" i="3"/>
  <c r="AG87" i="3"/>
  <c r="AG88" i="3"/>
  <c r="AG89" i="3"/>
  <c r="AG90" i="3"/>
  <c r="AG91" i="3"/>
  <c r="AF81" i="3"/>
  <c r="AF82" i="3"/>
  <c r="AF83" i="3"/>
  <c r="AF84" i="3"/>
  <c r="AF85" i="3"/>
  <c r="AF86" i="3"/>
  <c r="AF87" i="3"/>
  <c r="AF88" i="3"/>
  <c r="AF89" i="3"/>
  <c r="AF90" i="3"/>
  <c r="AF91" i="3"/>
  <c r="AG65" i="3"/>
  <c r="AF65" i="3"/>
  <c r="AG78" i="3"/>
  <c r="AF78" i="3"/>
  <c r="AG77" i="3"/>
  <c r="AG76" i="3"/>
  <c r="AG75" i="3"/>
  <c r="AG74" i="3"/>
  <c r="AG73" i="3"/>
  <c r="AG72" i="3"/>
  <c r="AG71" i="3"/>
  <c r="AG70" i="3"/>
  <c r="AG69" i="3"/>
  <c r="AG68" i="3"/>
  <c r="AF77" i="3"/>
  <c r="AF76" i="3"/>
  <c r="AF75" i="3"/>
  <c r="AF74" i="3"/>
  <c r="AF73" i="3"/>
  <c r="AF72" i="3"/>
  <c r="AF71" i="3"/>
  <c r="AF70" i="3"/>
  <c r="AF69" i="3"/>
  <c r="AF68" i="3"/>
  <c r="AH78" i="3"/>
  <c r="AG64" i="3"/>
  <c r="AG63" i="3"/>
  <c r="AG62" i="3"/>
  <c r="AG61" i="3"/>
  <c r="AG60" i="3"/>
  <c r="AG59" i="3"/>
  <c r="AG58" i="3"/>
  <c r="AG57" i="3"/>
  <c r="AG56" i="3"/>
  <c r="AG55" i="3"/>
  <c r="AF64" i="3"/>
  <c r="AF63" i="3"/>
  <c r="AF62" i="3"/>
  <c r="AF61" i="3"/>
  <c r="AF60" i="3"/>
  <c r="AF59" i="3"/>
  <c r="AF58" i="3"/>
  <c r="AF57" i="3"/>
  <c r="AF56" i="3"/>
  <c r="AF55" i="3"/>
  <c r="AB166" i="3"/>
  <c r="AF166" i="3"/>
  <c r="AF137" i="3"/>
  <c r="AF165" i="3"/>
  <c r="AF164" i="3"/>
  <c r="AF163" i="3"/>
  <c r="AG151" i="3"/>
  <c r="AF151" i="3"/>
  <c r="AH135" i="3"/>
  <c r="AF135" i="3"/>
  <c r="AJ118" i="3"/>
  <c r="AI118" i="3"/>
  <c r="AH118" i="3"/>
  <c r="AJ105" i="3"/>
  <c r="AI105" i="3"/>
  <c r="AH105" i="3"/>
  <c r="AJ92" i="3"/>
  <c r="AI92" i="3"/>
  <c r="AH92" i="3"/>
  <c r="AJ79" i="3"/>
  <c r="AI79" i="3"/>
  <c r="AH79" i="3"/>
  <c r="AH66" i="3"/>
  <c r="AJ66" i="3"/>
  <c r="AI66" i="3"/>
  <c r="AF8" i="3"/>
  <c r="AH8" i="4"/>
  <c r="AF8" i="4"/>
  <c r="AH134" i="3"/>
  <c r="AH133" i="3"/>
  <c r="AJ117" i="3"/>
  <c r="AJ104" i="3"/>
  <c r="AJ91" i="3"/>
  <c r="AJ78" i="3"/>
  <c r="AJ65" i="3"/>
  <c r="AI117" i="3"/>
  <c r="AI104" i="3"/>
  <c r="AI91" i="3"/>
  <c r="AI78" i="3"/>
  <c r="AI65" i="3"/>
  <c r="AH14" i="3"/>
  <c r="AH13" i="3"/>
  <c r="AH12" i="3"/>
  <c r="AH11" i="3"/>
  <c r="AH10" i="3"/>
  <c r="AH9" i="3"/>
  <c r="AH8" i="3"/>
  <c r="AG14" i="3"/>
  <c r="AG13" i="3"/>
  <c r="AG12" i="3"/>
  <c r="AG11" i="3"/>
  <c r="AG10" i="3"/>
  <c r="AG9" i="3"/>
  <c r="AG8" i="3"/>
  <c r="AF10" i="3"/>
  <c r="AF14" i="3"/>
  <c r="AF13" i="3"/>
  <c r="AF12" i="3"/>
  <c r="AF11" i="3"/>
  <c r="AF9" i="3"/>
  <c r="AF133" i="3"/>
  <c r="AF134" i="3"/>
  <c r="AH117" i="3"/>
  <c r="AH104" i="3"/>
  <c r="AH91" i="3"/>
  <c r="AH65" i="3"/>
  <c r="M12" i="2"/>
  <c r="M11" i="2"/>
  <c r="M10" i="2"/>
  <c r="L9" i="2"/>
  <c r="L8" i="2"/>
  <c r="L7" i="2"/>
  <c r="L6" i="2"/>
</calcChain>
</file>

<file path=xl/sharedStrings.xml><?xml version="1.0" encoding="utf-8"?>
<sst xmlns="http://schemas.openxmlformats.org/spreadsheetml/2006/main" count="351" uniqueCount="126">
  <si>
    <t>Senior Life</t>
  </si>
  <si>
    <t xml:space="preserve">Data Version: </t>
  </si>
  <si>
    <t>2016 Apr (Quick Market Insights - Transactional )</t>
  </si>
  <si>
    <t xml:space="preserve">Analysis Area: </t>
  </si>
  <si>
    <t>Alamosa County, CO (08003); Chaffee County, CO (08015); Mineral County, CO (08079); Rio Grande County, CO (08105); Saguache County, CO (08109)</t>
  </si>
  <si>
    <t xml:space="preserve">Reporting Detail: </t>
  </si>
  <si>
    <t>As Selected</t>
  </si>
  <si>
    <t xml:space="preserve">Include Map: </t>
  </si>
  <si>
    <t>No</t>
  </si>
  <si>
    <t xml:space="preserve">Include Charts: </t>
  </si>
  <si>
    <t>Pop-Facts Premier 2016</t>
  </si>
  <si>
    <t>Report Generated: May 5, 2016 4:53:17 PM EDT</t>
  </si>
  <si>
    <t>Copyright 2016, The Nielsen Company.</t>
  </si>
  <si>
    <t>Pop-Facts Summary</t>
  </si>
  <si>
    <t>Population by:</t>
  </si>
  <si>
    <t>Total Population</t>
  </si>
  <si>
    <t>Alamosa County, CO (08003)</t>
  </si>
  <si>
    <t>Population Growth</t>
  </si>
  <si>
    <t>Chaffee County, CO (08015)</t>
  </si>
  <si>
    <t>Mineral County, CO (08079)</t>
  </si>
  <si>
    <t>Rio Grande County, CO (08105)</t>
  </si>
  <si>
    <t>Saguache County, CO (08109)</t>
  </si>
  <si>
    <t>2021 Projection</t>
  </si>
  <si>
    <t>2016 Estimate</t>
  </si>
  <si>
    <t>2010 Census</t>
  </si>
  <si>
    <t>2000 Census</t>
  </si>
  <si>
    <t>Growth 2000 - 2010</t>
  </si>
  <si>
    <t>Growth 2010 - 2016</t>
  </si>
  <si>
    <t>Growth 2016 - 2021</t>
  </si>
  <si>
    <t>Pop-Facts Detail</t>
  </si>
  <si>
    <t>Description</t>
  </si>
  <si>
    <t>Census</t>
  </si>
  <si>
    <t>2000* / 2010**</t>
  </si>
  <si>
    <t>%</t>
  </si>
  <si>
    <t>Estimate</t>
  </si>
  <si>
    <t>2016</t>
  </si>
  <si>
    <t>Projection</t>
  </si>
  <si>
    <t>2021</t>
  </si>
  <si>
    <t>Population by Age**</t>
  </si>
  <si>
    <t>Age 45 - 54</t>
  </si>
  <si>
    <t>Age 55 - 64</t>
  </si>
  <si>
    <t>Age 65 - 74</t>
  </si>
  <si>
    <t>Age 75 - 84</t>
  </si>
  <si>
    <t>Age 85 and over</t>
  </si>
  <si>
    <t>Age 65 and over</t>
  </si>
  <si>
    <t/>
  </si>
  <si>
    <t>Total Population, Male</t>
  </si>
  <si>
    <t>Total Population, Female</t>
  </si>
  <si>
    <t>Population by Single - Classification Race**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</si>
  <si>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</si>
  <si>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</si>
  <si>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</si>
  <si>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</si>
  <si>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</si>
  <si>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</si>
  <si>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or More Races</t>
  </si>
  <si>
    <t>Population by Hispanic or Latino**</t>
  </si>
  <si>
    <t>Hispanic or Latino</t>
  </si>
  <si>
    <t>Not Hispanic or Latino</t>
  </si>
  <si>
    <t>Households by HH Income by Age of Householder*</t>
  </si>
  <si>
    <t>Householder Age 45 - 54</t>
  </si>
  <si>
    <t>Income Less than $15,000</t>
  </si>
  <si>
    <t>Income $15,000 - $24,999</t>
  </si>
  <si>
    <t>Income $25,000 - $34,999</t>
  </si>
  <si>
    <t>Income $35,000 - $49,999</t>
  </si>
  <si>
    <t>Income $50,000 - $74,999</t>
  </si>
  <si>
    <t>Income $75,000 - $99,999</t>
  </si>
  <si>
    <t>Income $100,000 - $124,999</t>
  </si>
  <si>
    <t>Income $125,000 - $149,999</t>
  </si>
  <si>
    <t>Income $150,000 - $199,999</t>
  </si>
  <si>
    <t>Income $200,000 or more</t>
  </si>
  <si>
    <t>Median Household Income</t>
  </si>
  <si>
    <t>Householder Age 55 - 64</t>
  </si>
  <si>
    <t>Householder Age 65 - 74</t>
  </si>
  <si>
    <t>Householder Age 75 - 84</t>
  </si>
  <si>
    <t>Householder Age 85 and over</t>
  </si>
  <si>
    <t>Households by Household Income*</t>
  </si>
  <si>
    <t>Total Households</t>
  </si>
  <si>
    <t>Income $200,000 - $249,999</t>
  </si>
  <si>
    <t>Income $250,000 - $499,999</t>
  </si>
  <si>
    <t>Income $500,000 or more</t>
  </si>
  <si>
    <t>Average Household Income</t>
  </si>
  <si>
    <t>Owner-Occupied Housing Units by Value*</t>
  </si>
  <si>
    <t>Total Owner-Occupied Housing Units</t>
  </si>
  <si>
    <t>Value Less than $20,000</t>
  </si>
  <si>
    <t>Value $20,000 - $39,999</t>
  </si>
  <si>
    <t>Value $40,000 - $59,999</t>
  </si>
  <si>
    <t>Value $60,000 - $79,999</t>
  </si>
  <si>
    <t>Value $80,000 - $99,999</t>
  </si>
  <si>
    <t>Value $100,000 - $149,999</t>
  </si>
  <si>
    <t>Value $150,000 - $199,999</t>
  </si>
  <si>
    <t>Value $200,000 - $299,999</t>
  </si>
  <si>
    <t>Value $300,000 - $399,999</t>
  </si>
  <si>
    <t>Value $400,000 - $499,999</t>
  </si>
  <si>
    <t>Value $500,000 - $749,999</t>
  </si>
  <si>
    <t>Value $750,000 - $999,999</t>
  </si>
  <si>
    <t>Value $1,000,000 or more</t>
  </si>
  <si>
    <t>Median All Owner-Occupied Housing Unit Value</t>
  </si>
  <si>
    <t>Group Quarters by Population Type**</t>
  </si>
  <si>
    <t>Group Quarters Population</t>
  </si>
  <si>
    <t>Correctional Institutions</t>
  </si>
  <si>
    <t>Nursing Homes</t>
  </si>
  <si>
    <t>Other Institutions</t>
  </si>
  <si>
    <t>College Dormitories</t>
  </si>
  <si>
    <t>Military Quarters</t>
  </si>
  <si>
    <t>Other Noninstitutional Quarters</t>
  </si>
  <si>
    <t>Occupied Housing Units by Tenure</t>
  </si>
  <si>
    <t>Owner-Occupied</t>
  </si>
  <si>
    <t>Renter-Occupied</t>
  </si>
  <si>
    <t>Report Generated: May 5, 2016 4:53:46 PM EDT</t>
  </si>
  <si>
    <t>Pop-Facts Housing Totals</t>
  </si>
  <si>
    <t>Households by Tenure by Age of Householder**</t>
  </si>
  <si>
    <t>Householder 55 to 64 Years</t>
  </si>
  <si>
    <t>Householder 65 to 74 Years</t>
  </si>
  <si>
    <t>Householder 75 to 84 Years</t>
  </si>
  <si>
    <t>Householder 85 and over</t>
  </si>
  <si>
    <t>Report Generated: May 5, 2016 4:53:48 PM EDT</t>
  </si>
  <si>
    <t>Aggregate</t>
  </si>
  <si>
    <t>2000/2010</t>
  </si>
  <si>
    <t>Average</t>
  </si>
  <si>
    <t>Median</t>
  </si>
  <si>
    <t>2016 Aggregate</t>
  </si>
  <si>
    <t>2021 Aggregate</t>
  </si>
  <si>
    <t>PMA</t>
  </si>
  <si>
    <t>Renter-Occ.</t>
  </si>
  <si>
    <t>Owner-Occ.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</si>
</sst>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0.00%"/>
    <numFmt numFmtId="165" formatCode="\$#,##0"/>
  </numFmts>
  <fonts count="10" x14ac:knownFonts="1">
    <font>
      <sz val="10"/>
      <name val="Arial"/>
      <family val="2"/>
    </font>
    <font>
      <sz val="20"/>
      <color rgb="FF009DD9"/>
      <name val="Arial"/>
      <family val="2"/>
    </font>
    <font>
      <b/>
      <sz val="10"/>
      <color rgb="FF555555"/>
      <name val="Arial"/>
      <family val="2"/>
    </font>
    <font>
      <sz val="10"/>
      <color rgb="FF555555"/>
      <name val="Arial"/>
      <family val="2"/>
    </font>
    <font>
      <b/>
      <sz val="8"/>
      <color rgb="FF555555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7C7F3"/>
        <bgColor indexed="64"/>
      </patternFill>
    </fill>
    <fill>
      <patternFill patternType="solid">
        <fgColor rgb="FF00AA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rgb="FFE8E8E8"/>
      </bottom>
      <diagonal/>
    </border>
    <border>
      <left style="medium">
        <color rgb="FFFFFFFF"/>
      </left>
      <right/>
      <top/>
      <bottom style="thin">
        <color rgb="FFE8E8E8"/>
      </bottom>
      <diagonal/>
    </border>
    <border>
      <left style="medium">
        <color rgb="FFFFFFFF"/>
      </left>
      <right style="medium">
        <color rgb="FFFFFFFF"/>
      </right>
      <top style="thin">
        <color rgb="FFE8E8E8"/>
      </top>
      <bottom style="thin">
        <color rgb="FFE8E8E8"/>
      </bottom>
      <diagonal/>
    </border>
    <border>
      <left style="medium">
        <color rgb="FFFFFFFF"/>
      </left>
      <right/>
      <top style="thin">
        <color rgb="FFE8E8E8"/>
      </top>
      <bottom style="thin">
        <color rgb="FFE8E8E8"/>
      </bottom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left" wrapText="1"/>
    </xf>
    <xf numFmtId="3" fontId="7" fillId="4" borderId="4" xfId="0" applyNumberFormat="1" applyFont="1" applyFill="1" applyBorder="1" applyAlignment="1">
      <alignment horizontal="right" vertical="center"/>
    </xf>
    <xf numFmtId="0" fontId="7" fillId="4" borderId="4" xfId="0" applyFont="1" applyFill="1" applyBorder="1"/>
    <xf numFmtId="0" fontId="7" fillId="4" borderId="5" xfId="0" applyFont="1" applyFill="1" applyBorder="1"/>
    <xf numFmtId="0" fontId="7" fillId="4" borderId="6" xfId="0" applyFont="1" applyFill="1" applyBorder="1" applyAlignment="1">
      <alignment horizontal="left" wrapText="1"/>
    </xf>
    <xf numFmtId="3" fontId="7" fillId="4" borderId="6" xfId="0" applyNumberFormat="1" applyFont="1" applyFill="1" applyBorder="1" applyAlignment="1">
      <alignment horizontal="right" vertical="center"/>
    </xf>
    <xf numFmtId="0" fontId="7" fillId="4" borderId="6" xfId="0" applyFont="1" applyFill="1" applyBorder="1"/>
    <xf numFmtId="0" fontId="7" fillId="4" borderId="7" xfId="0" applyFont="1" applyFill="1" applyBorder="1"/>
    <xf numFmtId="164" fontId="7" fillId="4" borderId="6" xfId="0" applyNumberFormat="1" applyFont="1" applyFill="1" applyBorder="1" applyAlignment="1">
      <alignment horizontal="right" vertical="center"/>
    </xf>
    <xf numFmtId="164" fontId="7" fillId="4" borderId="7" xfId="0" applyNumberFormat="1" applyFont="1" applyFill="1" applyBorder="1" applyAlignment="1">
      <alignment horizontal="right" vertical="center"/>
    </xf>
    <xf numFmtId="0" fontId="0" fillId="5" borderId="6" xfId="0" applyFill="1" applyBorder="1" applyAlignment="1">
      <alignment horizontal="left" wrapText="1"/>
    </xf>
    <xf numFmtId="3" fontId="0" fillId="5" borderId="6" xfId="0" applyNumberFormat="1" applyFill="1" applyBorder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7" xfId="0" applyNumberFormat="1" applyFill="1" applyBorder="1" applyAlignment="1">
      <alignment horizontal="right" vertical="center"/>
    </xf>
    <xf numFmtId="0" fontId="0" fillId="4" borderId="6" xfId="0" applyFill="1" applyBorder="1" applyAlignment="1">
      <alignment horizontal="left" wrapText="1"/>
    </xf>
    <xf numFmtId="3" fontId="0" fillId="4" borderId="6" xfId="0" applyNumberFormat="1" applyFill="1" applyBorder="1" applyAlignment="1">
      <alignment horizontal="right" vertical="center"/>
    </xf>
    <xf numFmtId="164" fontId="0" fillId="4" borderId="6" xfId="0" applyNumberFormat="1" applyFill="1" applyBorder="1" applyAlignment="1">
      <alignment horizontal="right" vertical="center"/>
    </xf>
    <xf numFmtId="164" fontId="0" fillId="4" borderId="7" xfId="0" applyNumberFormat="1" applyFill="1" applyBorder="1" applyAlignment="1">
      <alignment horizontal="right" vertical="center"/>
    </xf>
    <xf numFmtId="0" fontId="0" fillId="5" borderId="6" xfId="0" applyFill="1" applyBorder="1"/>
    <xf numFmtId="0" fontId="0" fillId="5" borderId="7" xfId="0" applyFill="1" applyBorder="1"/>
    <xf numFmtId="165" fontId="7" fillId="4" borderId="6" xfId="0" applyNumberFormat="1" applyFont="1" applyFill="1" applyBorder="1" applyAlignment="1">
      <alignment horizontal="right" vertical="center"/>
    </xf>
    <xf numFmtId="0" fontId="0" fillId="4" borderId="6" xfId="0" applyFill="1" applyBorder="1"/>
    <xf numFmtId="0" fontId="0" fillId="4" borderId="7" xfId="0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8" xfId="0" applyBorder="1" applyAlignment="1">
      <alignment horizontal="center"/>
    </xf>
    <xf numFmtId="3" fontId="7" fillId="0" borderId="0" xfId="0" applyNumberFormat="1" applyFont="1"/>
    <xf numFmtId="3" fontId="0" fillId="0" borderId="0" xfId="0" applyNumberFormat="1" applyFont="1"/>
    <xf numFmtId="0" fontId="7" fillId="0" borderId="8" xfId="0" applyFont="1" applyBorder="1" applyAlignment="1">
      <alignment horizontal="center"/>
    </xf>
    <xf numFmtId="3" fontId="0" fillId="0" borderId="8" xfId="0" applyNumberFormat="1" applyBorder="1"/>
    <xf numFmtId="9" fontId="0" fillId="0" borderId="0" xfId="0" applyNumberFormat="1"/>
    <xf numFmtId="0" fontId="7" fillId="0" borderId="8" xfId="0" applyFont="1" applyBorder="1"/>
    <xf numFmtId="0" fontId="7" fillId="5" borderId="9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wrapText="1"/>
    </xf>
    <xf numFmtId="0" fontId="0" fillId="0" borderId="0" xfId="0" applyBorder="1"/>
    <xf numFmtId="3" fontId="7" fillId="0" borderId="10" xfId="0" applyNumberFormat="1" applyFont="1" applyBorder="1"/>
    <xf numFmtId="2" fontId="0" fillId="0" borderId="0" xfId="0" applyNumberFormat="1"/>
    <xf numFmtId="10" fontId="0" fillId="0" borderId="0" xfId="0" applyNumberFormat="1"/>
    <xf numFmtId="0" fontId="0" fillId="0" borderId="8" xfId="0" applyBorder="1"/>
    <xf numFmtId="3" fontId="0" fillId="5" borderId="6" xfId="0" applyNumberForma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0018"/>
      <rgbColor rgb="0000FFFF"/>
      <rgbColor rgb="00EC6707"/>
      <rgbColor rgb="00FFFF66"/>
      <rgbColor rgb="00FFB000"/>
      <rgbColor rgb="00FF99FF"/>
      <rgbColor rgb="00CCCC99"/>
      <rgbColor rgb="00197334"/>
      <rgbColor rgb="0090E2FF"/>
      <rgbColor rgb="00C80053"/>
      <rgbColor rgb="00EAEAEB"/>
      <rgbColor rgb="00EE8C00"/>
      <rgbColor rgb="00969696"/>
      <rgbColor rgb="00009900"/>
      <rgbColor rgb="00FFD800"/>
      <rgbColor rgb="000F75EE"/>
      <rgbColor rgb="00980034"/>
      <rgbColor rgb="00EE8C00"/>
      <rgbColor rgb="001B7300"/>
      <rgbColor rgb="002386C7"/>
      <rgbColor rgb="00C80053"/>
      <rgbColor rgb="00EC6707"/>
      <rgbColor rgb="000F5900"/>
      <rgbColor rgb="0090E2FF"/>
      <rgbColor rgb="00650039"/>
      <rgbColor rgb="00FFB000"/>
      <rgbColor rgb="00219CF6"/>
      <rgbColor rgb="00C63300"/>
      <rgbColor rgb="00083C00"/>
      <rgbColor rgb="005DCAFA"/>
      <rgbColor rgb="00003399"/>
      <rgbColor rgb="0076C089"/>
      <rgbColor rgb="0099D1A8"/>
      <rgbColor rgb="00E8B0DD"/>
      <rgbColor rgb="00A1D7F8"/>
      <rgbColor rgb="00E69A9F"/>
      <rgbColor rgb="00A49FCF"/>
      <rgbColor rgb="00E6DCAC"/>
      <rgbColor rgb="002386C7"/>
      <rgbColor rgb="003333FF"/>
      <rgbColor rgb="009900FF"/>
      <rgbColor rgb="00FFD900"/>
      <rgbColor rgb="009966FF"/>
      <rgbColor rgb="002386C7"/>
      <rgbColor rgb="0063D008"/>
      <rgbColor rgb="00B3B3B3"/>
      <rgbColor rgb="0043BAF1"/>
      <rgbColor rgb="00D7AFFF"/>
      <rgbColor rgb="000F75EE"/>
      <rgbColor rgb="00F5EECB"/>
      <rgbColor rgb="00B01F29"/>
      <rgbColor rgb="00B9E9C2"/>
      <rgbColor rgb="00C0E8FB"/>
      <rgbColor rgb="00666666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866775</xdr:colOff>
      <xdr:row>16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52725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866775</xdr:colOff>
      <xdr:row>16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370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167</xdr:row>
      <xdr:rowOff>0</xdr:rowOff>
    </xdr:from>
    <xdr:to>
      <xdr:col>0</xdr:col>
      <xdr:colOff>866775</xdr:colOff>
      <xdr:row>168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727275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866775</xdr:colOff>
      <xdr:row>22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86225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/>
  </sheetViews>
  <sheetFormatPr baseColWidth="10" defaultColWidth="9.1640625" defaultRowHeight="13" x14ac:dyDescent="0.15"/>
  <cols>
    <col min="1" max="1" width="36.6640625" customWidth="1"/>
    <col min="2" max="2" width="54.6640625" customWidth="1"/>
  </cols>
  <sheetData>
    <row r="1" spans="1:2" ht="25" x14ac:dyDescent="0.25">
      <c r="A1" s="1" t="s">
        <v>0</v>
      </c>
      <c r="B1" s="1"/>
    </row>
    <row r="3" spans="1:2" ht="12.75" customHeight="1" x14ac:dyDescent="0.15">
      <c r="A3" s="2" t="s">
        <v>1</v>
      </c>
      <c r="B3" s="3" t="s">
        <v>2</v>
      </c>
    </row>
    <row r="5" spans="1:2" ht="38.25" customHeight="1" x14ac:dyDescent="0.15">
      <c r="A5" s="2" t="s">
        <v>3</v>
      </c>
      <c r="B5" s="3" t="s">
        <v>4</v>
      </c>
    </row>
    <row r="7" spans="1:2" ht="12.75" customHeight="1" x14ac:dyDescent="0.15">
      <c r="A7" s="2" t="s">
        <v>5</v>
      </c>
      <c r="B7" s="3" t="s">
        <v>6</v>
      </c>
    </row>
    <row r="9" spans="1:2" ht="12.75" customHeight="1" x14ac:dyDescent="0.15">
      <c r="A9" s="2" t="s">
        <v>7</v>
      </c>
      <c r="B9" s="3" t="s">
        <v>8</v>
      </c>
    </row>
    <row r="11" spans="1:2" ht="12.75" customHeight="1" x14ac:dyDescent="0.15">
      <c r="A11" s="2" t="s">
        <v>9</v>
      </c>
      <c r="B11" s="3" t="s">
        <v>8</v>
      </c>
    </row>
    <row r="18" spans="1:2" x14ac:dyDescent="0.15">
      <c r="A18" s="4" t="s">
        <v>0</v>
      </c>
      <c r="B18" s="4"/>
    </row>
    <row r="19" spans="1:2" x14ac:dyDescent="0.15">
      <c r="A19" s="4" t="s">
        <v>10</v>
      </c>
      <c r="B19" s="4"/>
    </row>
    <row r="20" spans="1:2" x14ac:dyDescent="0.15">
      <c r="A20" s="4" t="s">
        <v>11</v>
      </c>
      <c r="B20" s="4"/>
    </row>
    <row r="21" spans="1:2" x14ac:dyDescent="0.15">
      <c r="A21" s="4" t="s">
        <v>12</v>
      </c>
      <c r="B21" s="4"/>
    </row>
  </sheetData>
  <pageMargins left="0.4" right="0.4" top="0.75" bottom="0.75" header="0.5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="150" zoomScaleNormal="150" zoomScalePageLayoutView="1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7" sqref="K17"/>
    </sheetView>
  </sheetViews>
  <sheetFormatPr baseColWidth="10" defaultColWidth="9.1640625" defaultRowHeight="13" x14ac:dyDescent="0.15"/>
  <cols>
    <col min="1" max="1" width="36.6640625" customWidth="1"/>
    <col min="2" max="11" width="10.6640625" customWidth="1"/>
  </cols>
  <sheetData>
    <row r="1" spans="1:13" ht="25" x14ac:dyDescent="0.25">
      <c r="A1" s="1" t="s">
        <v>0</v>
      </c>
      <c r="B1" s="1"/>
    </row>
    <row r="2" spans="1:13" x14ac:dyDescent="0.15">
      <c r="A2" s="2" t="s">
        <v>13</v>
      </c>
      <c r="B2" s="2"/>
    </row>
    <row r="4" spans="1:13" ht="40" customHeight="1" x14ac:dyDescent="0.15">
      <c r="A4" s="49" t="s">
        <v>14</v>
      </c>
      <c r="B4" s="48" t="s">
        <v>16</v>
      </c>
      <c r="C4" s="49"/>
      <c r="D4" s="48" t="s">
        <v>18</v>
      </c>
      <c r="E4" s="49"/>
      <c r="F4" s="48" t="s">
        <v>19</v>
      </c>
      <c r="G4" s="49"/>
      <c r="H4" s="48" t="s">
        <v>20</v>
      </c>
      <c r="I4" s="49"/>
      <c r="J4" s="48" t="s">
        <v>21</v>
      </c>
      <c r="K4" s="49"/>
    </row>
    <row r="5" spans="1:13" ht="25.5" customHeight="1" x14ac:dyDescent="0.15">
      <c r="A5" s="49"/>
      <c r="B5" s="5" t="s">
        <v>15</v>
      </c>
      <c r="C5" s="5" t="s">
        <v>17</v>
      </c>
      <c r="D5" s="5" t="s">
        <v>15</v>
      </c>
      <c r="E5" s="5" t="s">
        <v>17</v>
      </c>
      <c r="F5" s="5" t="s">
        <v>15</v>
      </c>
      <c r="G5" s="5" t="s">
        <v>17</v>
      </c>
      <c r="H5" s="5" t="s">
        <v>15</v>
      </c>
      <c r="I5" s="5" t="s">
        <v>17</v>
      </c>
      <c r="J5" s="5" t="s">
        <v>15</v>
      </c>
      <c r="K5" s="6" t="s">
        <v>17</v>
      </c>
      <c r="L5" s="6" t="s">
        <v>117</v>
      </c>
    </row>
    <row r="6" spans="1:13" x14ac:dyDescent="0.15">
      <c r="A6" s="7" t="s">
        <v>22</v>
      </c>
      <c r="B6" s="8">
        <v>17007</v>
      </c>
      <c r="C6" s="9"/>
      <c r="D6" s="8">
        <v>19446</v>
      </c>
      <c r="E6" s="9"/>
      <c r="F6" s="8">
        <v>706</v>
      </c>
      <c r="G6" s="9"/>
      <c r="H6" s="8">
        <v>11414</v>
      </c>
      <c r="I6" s="9"/>
      <c r="J6" s="8">
        <v>6436</v>
      </c>
      <c r="K6" s="10"/>
      <c r="L6" s="30">
        <f>SUM(B6:K6)</f>
        <v>55009</v>
      </c>
    </row>
    <row r="7" spans="1:13" x14ac:dyDescent="0.15">
      <c r="A7" s="11" t="s">
        <v>23</v>
      </c>
      <c r="B7" s="12">
        <v>16223</v>
      </c>
      <c r="C7" s="13"/>
      <c r="D7" s="12">
        <v>18604</v>
      </c>
      <c r="E7" s="13"/>
      <c r="F7" s="12">
        <v>701</v>
      </c>
      <c r="G7" s="13"/>
      <c r="H7" s="12">
        <v>11509</v>
      </c>
      <c r="I7" s="13"/>
      <c r="J7" s="12">
        <v>6238</v>
      </c>
      <c r="K7" s="14"/>
      <c r="L7" s="30">
        <f>SUM(B7:K7)</f>
        <v>53275</v>
      </c>
    </row>
    <row r="8" spans="1:13" x14ac:dyDescent="0.15">
      <c r="A8" s="11" t="s">
        <v>24</v>
      </c>
      <c r="B8" s="12">
        <v>15445</v>
      </c>
      <c r="C8" s="13"/>
      <c r="D8" s="12">
        <v>17809</v>
      </c>
      <c r="E8" s="13"/>
      <c r="F8" s="12">
        <v>712</v>
      </c>
      <c r="G8" s="13"/>
      <c r="H8" s="12">
        <v>11982</v>
      </c>
      <c r="I8" s="13"/>
      <c r="J8" s="12">
        <v>6108</v>
      </c>
      <c r="K8" s="14"/>
      <c r="L8" s="30">
        <f>SUM(B8:K8)</f>
        <v>52056</v>
      </c>
    </row>
    <row r="9" spans="1:13" x14ac:dyDescent="0.15">
      <c r="A9" s="11" t="s">
        <v>25</v>
      </c>
      <c r="B9" s="12">
        <v>14966</v>
      </c>
      <c r="C9" s="13"/>
      <c r="D9" s="12">
        <v>16242</v>
      </c>
      <c r="E9" s="13"/>
      <c r="F9" s="12">
        <v>831</v>
      </c>
      <c r="G9" s="13"/>
      <c r="H9" s="12">
        <v>12413</v>
      </c>
      <c r="I9" s="13"/>
      <c r="J9" s="12">
        <v>5917</v>
      </c>
      <c r="K9" s="14"/>
      <c r="L9" s="30">
        <f>SUM(B9:K9)</f>
        <v>50369</v>
      </c>
    </row>
    <row r="10" spans="1:13" x14ac:dyDescent="0.15">
      <c r="A10" s="11" t="s">
        <v>26</v>
      </c>
      <c r="B10" s="13"/>
      <c r="C10" s="15">
        <v>3.200587999465454E-2</v>
      </c>
      <c r="D10" s="13"/>
      <c r="E10" s="15">
        <v>9.6478266223371412E-2</v>
      </c>
      <c r="F10" s="13"/>
      <c r="G10" s="15">
        <v>-0.1432009626955475</v>
      </c>
      <c r="H10" s="13"/>
      <c r="I10" s="15">
        <v>-3.4721662772899342E-2</v>
      </c>
      <c r="J10" s="13"/>
      <c r="K10" s="16">
        <v>3.2279871556532003E-2</v>
      </c>
      <c r="L10" s="31"/>
      <c r="M10" s="31">
        <f>AVERAGE(C10:L10)</f>
        <v>-3.4317215387777767E-3</v>
      </c>
    </row>
    <row r="11" spans="1:13" x14ac:dyDescent="0.15">
      <c r="A11" s="11" t="s">
        <v>27</v>
      </c>
      <c r="B11" s="13"/>
      <c r="C11" s="15">
        <v>5.0372288766591167E-2</v>
      </c>
      <c r="D11" s="13"/>
      <c r="E11" s="15">
        <v>4.4640350384636873E-2</v>
      </c>
      <c r="F11" s="13"/>
      <c r="G11" s="15">
        <v>-1.5449438202247201E-2</v>
      </c>
      <c r="H11" s="13"/>
      <c r="I11" s="15">
        <v>-3.9475880487397808E-2</v>
      </c>
      <c r="J11" s="13"/>
      <c r="K11" s="16">
        <v>2.1283562540930001E-2</v>
      </c>
      <c r="M11" s="31">
        <f t="shared" ref="M11:M12" si="0">AVERAGE(C11:L11)</f>
        <v>1.2274176600502607E-2</v>
      </c>
    </row>
    <row r="12" spans="1:13" x14ac:dyDescent="0.15">
      <c r="A12" s="11" t="s">
        <v>28</v>
      </c>
      <c r="B12" s="13"/>
      <c r="C12" s="15">
        <v>4.8326450101707552E-2</v>
      </c>
      <c r="D12" s="13"/>
      <c r="E12" s="15">
        <v>4.5259084067942323E-2</v>
      </c>
      <c r="F12" s="13"/>
      <c r="G12" s="15">
        <v>7.132667617689048E-3</v>
      </c>
      <c r="H12" s="13"/>
      <c r="I12" s="15">
        <v>-8.2544095924927952E-3</v>
      </c>
      <c r="J12" s="13"/>
      <c r="K12" s="16">
        <v>3.1740942609810752E-2</v>
      </c>
      <c r="M12" s="31">
        <f t="shared" si="0"/>
        <v>2.4840946960931375E-2</v>
      </c>
    </row>
    <row r="18" spans="1:2" x14ac:dyDescent="0.15">
      <c r="A18" s="4" t="s">
        <v>0</v>
      </c>
      <c r="B18" s="4"/>
    </row>
    <row r="19" spans="1:2" x14ac:dyDescent="0.15">
      <c r="A19" s="4" t="s">
        <v>10</v>
      </c>
      <c r="B19" s="4"/>
    </row>
    <row r="20" spans="1:2" x14ac:dyDescent="0.15">
      <c r="A20" s="4" t="s">
        <v>11</v>
      </c>
      <c r="B20" s="4"/>
    </row>
    <row r="21" spans="1:2" x14ac:dyDescent="0.15">
      <c r="A21" s="4" t="s">
        <v>12</v>
      </c>
      <c r="B21" s="4"/>
    </row>
  </sheetData>
  <mergeCells count="6">
    <mergeCell ref="J4:K4"/>
    <mergeCell ref="A4:A5"/>
    <mergeCell ref="B4:C4"/>
    <mergeCell ref="D4:E4"/>
    <mergeCell ref="F4:G4"/>
    <mergeCell ref="H4:I4"/>
  </mergeCells>
  <pageMargins left="0.4" right="0.4" top="0.75" bottom="0.75" header="0.5" footer="0.5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3"/>
  <sheetViews>
    <sheetView showGridLines="0" zoomScale="150" zoomScaleNormal="150" zoomScalePageLayoutView="150" workbookViewId="0">
      <pane xSplit="1" ySplit="6" topLeftCell="AA138" activePane="bottomRight" state="frozen"/>
      <selection pane="topRight" activeCell="B1" sqref="B1"/>
      <selection pane="bottomLeft" activeCell="A7" sqref="A7"/>
      <selection pane="bottomRight" activeCell="AG135" sqref="AG135"/>
    </sheetView>
  </sheetViews>
  <sheetFormatPr baseColWidth="10" defaultColWidth="9.1640625" defaultRowHeight="13" x14ac:dyDescent="0.15"/>
  <cols>
    <col min="1" max="1" width="36.6640625" customWidth="1"/>
    <col min="2" max="31" width="10.6640625" customWidth="1"/>
  </cols>
  <sheetData>
    <row r="1" spans="1:36" ht="25" x14ac:dyDescent="0.25">
      <c r="A1" s="1" t="s">
        <v>0</v>
      </c>
      <c r="B1" s="1"/>
    </row>
    <row r="2" spans="1:36" x14ac:dyDescent="0.15">
      <c r="A2" s="2" t="s">
        <v>29</v>
      </c>
      <c r="B2" s="2"/>
    </row>
    <row r="4" spans="1:36" ht="40" customHeight="1" x14ac:dyDescent="0.15">
      <c r="A4" s="50" t="s">
        <v>30</v>
      </c>
      <c r="B4" s="48" t="s">
        <v>16</v>
      </c>
      <c r="C4" s="49"/>
      <c r="D4" s="54"/>
      <c r="E4" s="54"/>
      <c r="F4" s="54"/>
      <c r="G4" s="54"/>
      <c r="H4" s="48" t="s">
        <v>18</v>
      </c>
      <c r="I4" s="49"/>
      <c r="J4" s="54"/>
      <c r="K4" s="54"/>
      <c r="L4" s="54"/>
      <c r="M4" s="54"/>
      <c r="N4" s="48" t="s">
        <v>19</v>
      </c>
      <c r="O4" s="49"/>
      <c r="P4" s="54"/>
      <c r="Q4" s="54"/>
      <c r="R4" s="54"/>
      <c r="S4" s="54"/>
      <c r="T4" s="48" t="s">
        <v>20</v>
      </c>
      <c r="U4" s="49"/>
      <c r="V4" s="54"/>
      <c r="W4" s="54"/>
      <c r="X4" s="54"/>
      <c r="Y4" s="54"/>
      <c r="Z4" s="48" t="s">
        <v>21</v>
      </c>
      <c r="AA4" s="49"/>
      <c r="AB4" s="54"/>
      <c r="AC4" s="54"/>
      <c r="AD4" s="54"/>
      <c r="AE4" s="54"/>
    </row>
    <row r="5" spans="1:36" ht="40" customHeight="1" x14ac:dyDescent="0.15">
      <c r="A5" s="51"/>
      <c r="B5" s="52" t="s">
        <v>32</v>
      </c>
      <c r="C5" s="50"/>
      <c r="D5" s="53" t="s">
        <v>35</v>
      </c>
      <c r="E5" s="50"/>
      <c r="F5" s="53" t="s">
        <v>37</v>
      </c>
      <c r="G5" s="50"/>
      <c r="H5" s="53" t="s">
        <v>32</v>
      </c>
      <c r="I5" s="50"/>
      <c r="J5" s="53" t="s">
        <v>35</v>
      </c>
      <c r="K5" s="50"/>
      <c r="L5" s="53" t="s">
        <v>37</v>
      </c>
      <c r="M5" s="50"/>
      <c r="N5" s="53" t="s">
        <v>32</v>
      </c>
      <c r="O5" s="50"/>
      <c r="P5" s="53" t="s">
        <v>35</v>
      </c>
      <c r="Q5" s="50"/>
      <c r="R5" s="53" t="s">
        <v>37</v>
      </c>
      <c r="S5" s="50"/>
      <c r="T5" s="53" t="s">
        <v>32</v>
      </c>
      <c r="U5" s="50"/>
      <c r="V5" s="53" t="s">
        <v>35</v>
      </c>
      <c r="W5" s="50"/>
      <c r="X5" s="53" t="s">
        <v>37</v>
      </c>
      <c r="Y5" s="50"/>
      <c r="Z5" s="53" t="s">
        <v>32</v>
      </c>
      <c r="AA5" s="50"/>
      <c r="AB5" s="53" t="s">
        <v>35</v>
      </c>
      <c r="AC5" s="50"/>
      <c r="AD5" s="53" t="s">
        <v>37</v>
      </c>
      <c r="AE5" s="50"/>
    </row>
    <row r="6" spans="1:36" ht="12.75" customHeight="1" x14ac:dyDescent="0.15">
      <c r="A6" s="50"/>
      <c r="B6" s="5" t="s">
        <v>31</v>
      </c>
      <c r="C6" s="5" t="s">
        <v>33</v>
      </c>
      <c r="D6" s="5" t="s">
        <v>34</v>
      </c>
      <c r="E6" s="5" t="s">
        <v>33</v>
      </c>
      <c r="F6" s="5" t="s">
        <v>36</v>
      </c>
      <c r="G6" s="5" t="s">
        <v>33</v>
      </c>
      <c r="H6" s="5" t="s">
        <v>31</v>
      </c>
      <c r="I6" s="5" t="s">
        <v>33</v>
      </c>
      <c r="J6" s="5" t="s">
        <v>34</v>
      </c>
      <c r="K6" s="5" t="s">
        <v>33</v>
      </c>
      <c r="L6" s="5" t="s">
        <v>36</v>
      </c>
      <c r="M6" s="5" t="s">
        <v>33</v>
      </c>
      <c r="N6" s="5" t="s">
        <v>31</v>
      </c>
      <c r="O6" s="5" t="s">
        <v>33</v>
      </c>
      <c r="P6" s="5" t="s">
        <v>34</v>
      </c>
      <c r="Q6" s="5" t="s">
        <v>33</v>
      </c>
      <c r="R6" s="5" t="s">
        <v>36</v>
      </c>
      <c r="S6" s="5" t="s">
        <v>33</v>
      </c>
      <c r="T6" s="5" t="s">
        <v>31</v>
      </c>
      <c r="U6" s="5" t="s">
        <v>33</v>
      </c>
      <c r="V6" s="5" t="s">
        <v>34</v>
      </c>
      <c r="W6" s="5" t="s">
        <v>33</v>
      </c>
      <c r="X6" s="5" t="s">
        <v>36</v>
      </c>
      <c r="Y6" s="5" t="s">
        <v>33</v>
      </c>
      <c r="Z6" s="5" t="s">
        <v>31</v>
      </c>
      <c r="AA6" s="5" t="s">
        <v>33</v>
      </c>
      <c r="AB6" s="5" t="s">
        <v>34</v>
      </c>
      <c r="AC6" s="5" t="s">
        <v>33</v>
      </c>
      <c r="AD6" s="5" t="s">
        <v>36</v>
      </c>
      <c r="AE6" s="6" t="s">
        <v>33</v>
      </c>
    </row>
    <row r="7" spans="1:36" x14ac:dyDescent="0.15">
      <c r="A7" s="7" t="s">
        <v>38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  <c r="AF7" s="33">
        <v>2010</v>
      </c>
      <c r="AG7" s="33">
        <v>2016</v>
      </c>
      <c r="AH7" s="33">
        <v>2021</v>
      </c>
    </row>
    <row r="8" spans="1:36" x14ac:dyDescent="0.15">
      <c r="A8" s="11" t="s">
        <v>15</v>
      </c>
      <c r="B8" s="12">
        <v>15445</v>
      </c>
      <c r="C8" s="13"/>
      <c r="D8" s="12">
        <v>16223</v>
      </c>
      <c r="E8" s="13"/>
      <c r="F8" s="12">
        <v>17007</v>
      </c>
      <c r="G8" s="13"/>
      <c r="H8" s="12">
        <v>17809</v>
      </c>
      <c r="I8" s="13"/>
      <c r="J8" s="12">
        <v>18604</v>
      </c>
      <c r="K8" s="13"/>
      <c r="L8" s="12">
        <v>19446</v>
      </c>
      <c r="M8" s="13"/>
      <c r="N8" s="12">
        <v>712</v>
      </c>
      <c r="O8" s="13"/>
      <c r="P8" s="12">
        <v>701</v>
      </c>
      <c r="Q8" s="13"/>
      <c r="R8" s="12">
        <v>706</v>
      </c>
      <c r="S8" s="13"/>
      <c r="T8" s="12">
        <v>11982</v>
      </c>
      <c r="U8" s="13"/>
      <c r="V8" s="12">
        <v>11509</v>
      </c>
      <c r="W8" s="13"/>
      <c r="X8" s="12">
        <v>11414</v>
      </c>
      <c r="Y8" s="13"/>
      <c r="Z8" s="12">
        <v>6108</v>
      </c>
      <c r="AA8" s="13"/>
      <c r="AB8" s="12">
        <v>6238</v>
      </c>
      <c r="AC8" s="13"/>
      <c r="AD8" s="12">
        <v>6436</v>
      </c>
      <c r="AE8" s="14"/>
      <c r="AF8" s="34">
        <f>SUM(Z8,T8,N8,H8,B8)</f>
        <v>52056</v>
      </c>
      <c r="AG8" s="34">
        <f>SUM(AB8,V8,P8,J8,D8)</f>
        <v>53275</v>
      </c>
      <c r="AH8" s="34">
        <f>SUM(AD8,X8,R8,L8,F8)</f>
        <v>55009</v>
      </c>
      <c r="AI8" s="33" t="s">
        <v>123</v>
      </c>
      <c r="AJ8" s="33" t="s">
        <v>117</v>
      </c>
    </row>
    <row r="9" spans="1:36" x14ac:dyDescent="0.15">
      <c r="A9" s="17" t="s">
        <v>39</v>
      </c>
      <c r="B9" s="18">
        <v>2141</v>
      </c>
      <c r="C9" s="19">
        <v>0.13862091291680156</v>
      </c>
      <c r="D9" s="18">
        <v>1648</v>
      </c>
      <c r="E9" s="19">
        <v>0.10158417062195649</v>
      </c>
      <c r="F9" s="18">
        <v>1527</v>
      </c>
      <c r="G9" s="19">
        <v>8.9786558475921679E-2</v>
      </c>
      <c r="H9" s="18">
        <v>2855</v>
      </c>
      <c r="I9" s="19">
        <v>0.16031220169577179</v>
      </c>
      <c r="J9" s="18">
        <v>2346</v>
      </c>
      <c r="K9" s="19">
        <v>0.12610191356697484</v>
      </c>
      <c r="L9" s="18">
        <v>2156</v>
      </c>
      <c r="M9" s="19">
        <v>0.11087113030957524</v>
      </c>
      <c r="N9" s="18">
        <v>127</v>
      </c>
      <c r="O9" s="19">
        <v>0.17837078651685392</v>
      </c>
      <c r="P9" s="18">
        <v>92</v>
      </c>
      <c r="Q9" s="19">
        <v>0.13124108416547789</v>
      </c>
      <c r="R9" s="18">
        <v>66</v>
      </c>
      <c r="S9" s="19">
        <v>9.3484419263456089E-2</v>
      </c>
      <c r="T9" s="18">
        <v>1787</v>
      </c>
      <c r="U9" s="19">
        <v>0.14914037723251544</v>
      </c>
      <c r="V9" s="18">
        <v>1377</v>
      </c>
      <c r="W9" s="19">
        <v>0.11964549483013294</v>
      </c>
      <c r="X9" s="18">
        <v>1211</v>
      </c>
      <c r="Y9" s="19">
        <v>0.10609777466269493</v>
      </c>
      <c r="Z9" s="18">
        <v>927</v>
      </c>
      <c r="AA9" s="19">
        <v>0.15176817288801572</v>
      </c>
      <c r="AB9" s="18">
        <v>792</v>
      </c>
      <c r="AC9" s="19">
        <v>0.12696377043924334</v>
      </c>
      <c r="AD9" s="18">
        <v>643</v>
      </c>
      <c r="AE9" s="20">
        <v>9.990677439403356E-2</v>
      </c>
      <c r="AF9" s="30">
        <f>SUM(Z9,T9,N9,H9,B9)</f>
        <v>7837</v>
      </c>
      <c r="AG9" s="35">
        <f t="shared" ref="AG9:AG14" si="0">SUM(AB9,V9,P9,J9,D9)</f>
        <v>6255</v>
      </c>
      <c r="AH9" s="30">
        <f t="shared" ref="AH9:AH14" si="1">SUM(AD9,X9,R9,L9,F9)</f>
        <v>5603</v>
      </c>
      <c r="AI9" s="30">
        <f>AB9+AB10</f>
        <v>1994</v>
      </c>
      <c r="AJ9" s="30">
        <f>AG9+AG10</f>
        <v>14567</v>
      </c>
    </row>
    <row r="10" spans="1:36" x14ac:dyDescent="0.15">
      <c r="A10" s="21" t="s">
        <v>40</v>
      </c>
      <c r="B10" s="22">
        <v>1873</v>
      </c>
      <c r="C10" s="23">
        <v>0.12126901910003238</v>
      </c>
      <c r="D10" s="22">
        <v>1838</v>
      </c>
      <c r="E10" s="23">
        <v>0.11329593786599272</v>
      </c>
      <c r="F10" s="22">
        <v>1760</v>
      </c>
      <c r="G10" s="23">
        <v>0.10348679955312519</v>
      </c>
      <c r="H10" s="22">
        <v>3130</v>
      </c>
      <c r="I10" s="23">
        <v>0.17575383233196698</v>
      </c>
      <c r="J10" s="22">
        <v>3407</v>
      </c>
      <c r="K10" s="23">
        <v>0.1831326596430875</v>
      </c>
      <c r="L10" s="22">
        <v>3550</v>
      </c>
      <c r="M10" s="23">
        <v>0.18255682402550652</v>
      </c>
      <c r="N10" s="22">
        <v>173</v>
      </c>
      <c r="O10" s="23">
        <v>0.24297752808988765</v>
      </c>
      <c r="P10" s="22">
        <v>172</v>
      </c>
      <c r="Q10" s="23">
        <v>0.24536376604850213</v>
      </c>
      <c r="R10" s="22">
        <v>182</v>
      </c>
      <c r="S10" s="23">
        <v>0.25779036827195467</v>
      </c>
      <c r="T10" s="22">
        <v>1717</v>
      </c>
      <c r="U10" s="23">
        <v>0.14329828075446502</v>
      </c>
      <c r="V10" s="22">
        <v>1693</v>
      </c>
      <c r="W10" s="23">
        <v>0.14710226779042487</v>
      </c>
      <c r="X10" s="22">
        <v>1571</v>
      </c>
      <c r="Y10" s="23">
        <v>0.13763798843525496</v>
      </c>
      <c r="Z10" s="22">
        <v>1102</v>
      </c>
      <c r="AA10" s="23">
        <v>0.18041912246234446</v>
      </c>
      <c r="AB10" s="22">
        <v>1202</v>
      </c>
      <c r="AC10" s="23">
        <v>0.192689964732286</v>
      </c>
      <c r="AD10" s="22">
        <v>1208</v>
      </c>
      <c r="AE10" s="24">
        <v>0.18769422001243008</v>
      </c>
      <c r="AF10" s="30">
        <f>SUM(Z10,T10,N10,H10,B10)</f>
        <v>7995</v>
      </c>
      <c r="AG10" s="35">
        <f t="shared" si="0"/>
        <v>8312</v>
      </c>
      <c r="AH10" s="30">
        <f t="shared" si="1"/>
        <v>8271</v>
      </c>
    </row>
    <row r="11" spans="1:36" x14ac:dyDescent="0.15">
      <c r="A11" s="17" t="s">
        <v>41</v>
      </c>
      <c r="B11" s="18">
        <v>1004</v>
      </c>
      <c r="C11" s="19">
        <v>6.5004855940433801E-2</v>
      </c>
      <c r="D11" s="18">
        <v>1261</v>
      </c>
      <c r="E11" s="19">
        <v>7.7729149972261602E-2</v>
      </c>
      <c r="F11" s="18">
        <v>1513</v>
      </c>
      <c r="G11" s="19">
        <v>8.8963368024930906E-2</v>
      </c>
      <c r="H11" s="18">
        <v>2018</v>
      </c>
      <c r="I11" s="19">
        <v>0.11331349317760683</v>
      </c>
      <c r="J11" s="18">
        <v>2670</v>
      </c>
      <c r="K11" s="19">
        <v>0.14351752311330895</v>
      </c>
      <c r="L11" s="18">
        <v>3210</v>
      </c>
      <c r="M11" s="19">
        <v>0.16507250848503549</v>
      </c>
      <c r="N11" s="18">
        <v>107</v>
      </c>
      <c r="O11" s="19">
        <v>0.1502808988764045</v>
      </c>
      <c r="P11" s="18">
        <v>117</v>
      </c>
      <c r="Q11" s="19">
        <v>0.16690442225392296</v>
      </c>
      <c r="R11" s="18">
        <v>133</v>
      </c>
      <c r="S11" s="19">
        <v>0.18838526912181303</v>
      </c>
      <c r="T11" s="18">
        <v>1065</v>
      </c>
      <c r="U11" s="19">
        <v>8.8883324987481221E-2</v>
      </c>
      <c r="V11" s="18">
        <v>1308</v>
      </c>
      <c r="W11" s="19">
        <v>0.11365018681032235</v>
      </c>
      <c r="X11" s="18">
        <v>1509</v>
      </c>
      <c r="Y11" s="19">
        <v>0.13220606272998073</v>
      </c>
      <c r="Z11" s="18">
        <v>596</v>
      </c>
      <c r="AA11" s="19">
        <v>9.7576948264571056E-2</v>
      </c>
      <c r="AB11" s="18">
        <v>811</v>
      </c>
      <c r="AC11" s="19">
        <v>0.13000961846745751</v>
      </c>
      <c r="AD11" s="18">
        <v>946</v>
      </c>
      <c r="AE11" s="20">
        <v>0.14698570540708514</v>
      </c>
      <c r="AF11" s="30">
        <f t="shared" ref="AF11:AF14" si="2">SUM(Z11,T11,N11,H11,B11)</f>
        <v>4790</v>
      </c>
      <c r="AG11" s="35">
        <f t="shared" si="0"/>
        <v>6167</v>
      </c>
      <c r="AH11" s="30">
        <f t="shared" si="1"/>
        <v>7311</v>
      </c>
    </row>
    <row r="12" spans="1:36" x14ac:dyDescent="0.15">
      <c r="A12" s="21" t="s">
        <v>42</v>
      </c>
      <c r="B12" s="22">
        <v>534</v>
      </c>
      <c r="C12" s="23">
        <v>3.4574295888637099E-2</v>
      </c>
      <c r="D12" s="22">
        <v>586</v>
      </c>
      <c r="E12" s="23">
        <v>3.6121555815817052E-2</v>
      </c>
      <c r="F12" s="22">
        <v>732</v>
      </c>
      <c r="G12" s="23">
        <v>4.3041100723231612E-2</v>
      </c>
      <c r="H12" s="22">
        <v>1105</v>
      </c>
      <c r="I12" s="23">
        <v>6.2047279465438823E-2</v>
      </c>
      <c r="J12" s="22">
        <v>1223</v>
      </c>
      <c r="K12" s="23">
        <v>6.5738550849279723E-2</v>
      </c>
      <c r="L12" s="22">
        <v>1323</v>
      </c>
      <c r="M12" s="23">
        <v>6.8034557235421164E-2</v>
      </c>
      <c r="N12" s="22">
        <v>44</v>
      </c>
      <c r="O12" s="23">
        <v>6.1797752808988762E-2</v>
      </c>
      <c r="P12" s="22">
        <v>46</v>
      </c>
      <c r="Q12" s="23">
        <v>6.5620542082738945E-2</v>
      </c>
      <c r="R12" s="22">
        <v>48</v>
      </c>
      <c r="S12" s="23">
        <v>6.79886685552408E-2</v>
      </c>
      <c r="T12" s="22">
        <v>609</v>
      </c>
      <c r="U12" s="23">
        <v>5.0826239359038558E-2</v>
      </c>
      <c r="V12" s="22">
        <v>593</v>
      </c>
      <c r="W12" s="23">
        <v>5.1524893561560516E-2</v>
      </c>
      <c r="X12" s="22">
        <v>617</v>
      </c>
      <c r="Y12" s="23">
        <v>5.405642193797091E-2</v>
      </c>
      <c r="Z12" s="22">
        <v>228</v>
      </c>
      <c r="AA12" s="23">
        <v>3.732809430255403E-2</v>
      </c>
      <c r="AB12" s="22">
        <v>292</v>
      </c>
      <c r="AC12" s="23">
        <v>4.6809874959923052E-2</v>
      </c>
      <c r="AD12" s="22">
        <v>340</v>
      </c>
      <c r="AE12" s="24">
        <v>5.2827843380981974E-2</v>
      </c>
      <c r="AF12" s="30">
        <f t="shared" si="2"/>
        <v>2520</v>
      </c>
      <c r="AG12" s="35">
        <f t="shared" si="0"/>
        <v>2740</v>
      </c>
      <c r="AH12" s="30">
        <f t="shared" si="1"/>
        <v>3060</v>
      </c>
      <c r="AI12" s="30">
        <f>AB12+AB13</f>
        <v>376</v>
      </c>
      <c r="AJ12" s="30">
        <f>AG12+AG13</f>
        <v>3811</v>
      </c>
    </row>
    <row r="13" spans="1:36" x14ac:dyDescent="0.15">
      <c r="A13" s="17" t="s">
        <v>43</v>
      </c>
      <c r="B13" s="18">
        <v>214</v>
      </c>
      <c r="C13" s="19">
        <v>1.3855616704435093E-2</v>
      </c>
      <c r="D13" s="18">
        <v>245</v>
      </c>
      <c r="E13" s="19">
        <v>1.5102015656783579E-2</v>
      </c>
      <c r="F13" s="18">
        <v>252</v>
      </c>
      <c r="G13" s="19">
        <v>1.4817428117833834E-2</v>
      </c>
      <c r="H13" s="18">
        <v>400</v>
      </c>
      <c r="I13" s="19">
        <v>2.2460553652647538E-2</v>
      </c>
      <c r="J13" s="18">
        <v>446</v>
      </c>
      <c r="K13" s="19">
        <v>2.3973339066867341E-2</v>
      </c>
      <c r="L13" s="18">
        <v>501</v>
      </c>
      <c r="M13" s="19">
        <v>2.5763653193458809E-2</v>
      </c>
      <c r="N13" s="18">
        <v>13</v>
      </c>
      <c r="O13" s="19">
        <v>1.8258426966292134E-2</v>
      </c>
      <c r="P13" s="18">
        <v>15</v>
      </c>
      <c r="Q13" s="19">
        <v>2.1398002853067047E-2</v>
      </c>
      <c r="R13" s="18">
        <v>17</v>
      </c>
      <c r="S13" s="19">
        <v>2.4079320113314446E-2</v>
      </c>
      <c r="T13" s="18">
        <v>271</v>
      </c>
      <c r="U13" s="19">
        <v>2.2617259222166584E-2</v>
      </c>
      <c r="V13" s="18">
        <v>281</v>
      </c>
      <c r="W13" s="19">
        <v>2.4415674689373532E-2</v>
      </c>
      <c r="X13" s="18">
        <v>293</v>
      </c>
      <c r="Y13" s="19">
        <v>2.56702295426669E-2</v>
      </c>
      <c r="Z13" s="18">
        <v>69</v>
      </c>
      <c r="AA13" s="19">
        <v>1.1296660117878193E-2</v>
      </c>
      <c r="AB13" s="18">
        <v>84</v>
      </c>
      <c r="AC13" s="19">
        <v>1.346585444052581E-2</v>
      </c>
      <c r="AD13" s="18">
        <v>96</v>
      </c>
      <c r="AE13" s="20">
        <v>1.4916096954630205E-2</v>
      </c>
      <c r="AF13" s="30">
        <f t="shared" si="2"/>
        <v>967</v>
      </c>
      <c r="AG13" s="35">
        <f t="shared" si="0"/>
        <v>1071</v>
      </c>
      <c r="AH13" s="30">
        <f t="shared" si="1"/>
        <v>1159</v>
      </c>
      <c r="AI13" s="44">
        <f>AI9/AI12</f>
        <v>5.3031914893617023</v>
      </c>
      <c r="AJ13" s="44">
        <f>AJ9/AJ12</f>
        <v>3.8223563369194435</v>
      </c>
    </row>
    <row r="14" spans="1:36" x14ac:dyDescent="0.15">
      <c r="A14" s="21" t="s">
        <v>44</v>
      </c>
      <c r="B14" s="22">
        <v>1752</v>
      </c>
      <c r="C14" s="23">
        <v>0.11343476853350599</v>
      </c>
      <c r="D14" s="22">
        <v>2092</v>
      </c>
      <c r="E14" s="23">
        <v>0.12895272144486222</v>
      </c>
      <c r="F14" s="22">
        <v>2497</v>
      </c>
      <c r="G14" s="23">
        <v>0.14682189686599637</v>
      </c>
      <c r="H14" s="22">
        <v>3523</v>
      </c>
      <c r="I14" s="23">
        <v>0.19782132629569318</v>
      </c>
      <c r="J14" s="22">
        <v>4339</v>
      </c>
      <c r="K14" s="23">
        <v>0.23322941302945602</v>
      </c>
      <c r="L14" s="22">
        <v>5034</v>
      </c>
      <c r="M14" s="23">
        <v>0.25887071891391544</v>
      </c>
      <c r="N14" s="22">
        <v>164</v>
      </c>
      <c r="O14" s="23">
        <v>0.2303370786516854</v>
      </c>
      <c r="P14" s="22">
        <v>178</v>
      </c>
      <c r="Q14" s="23">
        <v>0.25392296718972895</v>
      </c>
      <c r="R14" s="22">
        <v>198</v>
      </c>
      <c r="S14" s="23">
        <v>0.28045325779036828</v>
      </c>
      <c r="T14" s="22">
        <v>1945</v>
      </c>
      <c r="U14" s="23">
        <v>0.16232682356868636</v>
      </c>
      <c r="V14" s="22">
        <v>2182</v>
      </c>
      <c r="W14" s="23">
        <v>0.18959075506125642</v>
      </c>
      <c r="X14" s="22">
        <v>2419</v>
      </c>
      <c r="Y14" s="23">
        <v>0.21193271421061854</v>
      </c>
      <c r="Z14" s="22">
        <v>893</v>
      </c>
      <c r="AA14" s="23">
        <v>0.14620170268500327</v>
      </c>
      <c r="AB14" s="22">
        <v>1187</v>
      </c>
      <c r="AC14" s="23">
        <v>0.19028534786790638</v>
      </c>
      <c r="AD14" s="22">
        <v>1382</v>
      </c>
      <c r="AE14" s="24">
        <v>0.21472964574269732</v>
      </c>
      <c r="AF14" s="30">
        <f t="shared" si="2"/>
        <v>8277</v>
      </c>
      <c r="AG14" s="35">
        <f t="shared" si="0"/>
        <v>9978</v>
      </c>
      <c r="AH14" s="30">
        <f t="shared" si="1"/>
        <v>11530</v>
      </c>
      <c r="AI14" s="45">
        <f>AI13/4.27</f>
        <v>1.2419652199910312</v>
      </c>
      <c r="AJ14" s="45">
        <f>AJ13/4.27</f>
        <v>0.89516541848230535</v>
      </c>
    </row>
    <row r="15" spans="1:36" x14ac:dyDescent="0.15">
      <c r="A15" s="17" t="s">
        <v>45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6"/>
    </row>
    <row r="16" spans="1:36" x14ac:dyDescent="0.15">
      <c r="A16" s="11" t="s">
        <v>46</v>
      </c>
      <c r="B16" s="12">
        <v>7745</v>
      </c>
      <c r="C16" s="13"/>
      <c r="D16" s="12">
        <v>8151</v>
      </c>
      <c r="E16" s="13"/>
      <c r="F16" s="12">
        <v>8532</v>
      </c>
      <c r="G16" s="13"/>
      <c r="H16" s="12">
        <v>9453</v>
      </c>
      <c r="I16" s="13"/>
      <c r="J16" s="12">
        <v>9781</v>
      </c>
      <c r="K16" s="13"/>
      <c r="L16" s="12">
        <v>10176</v>
      </c>
      <c r="M16" s="13"/>
      <c r="N16" s="12">
        <v>362</v>
      </c>
      <c r="O16" s="13"/>
      <c r="P16" s="12">
        <v>359</v>
      </c>
      <c r="Q16" s="13"/>
      <c r="R16" s="12">
        <v>363</v>
      </c>
      <c r="S16" s="13"/>
      <c r="T16" s="12">
        <v>5957</v>
      </c>
      <c r="U16" s="13"/>
      <c r="V16" s="12">
        <v>5743</v>
      </c>
      <c r="W16" s="13"/>
      <c r="X16" s="12">
        <v>5696</v>
      </c>
      <c r="Y16" s="13"/>
      <c r="Z16" s="12">
        <v>3121</v>
      </c>
      <c r="AA16" s="13"/>
      <c r="AB16" s="12">
        <v>3149</v>
      </c>
      <c r="AC16" s="13"/>
      <c r="AD16" s="12">
        <v>3245</v>
      </c>
      <c r="AE16" s="14"/>
    </row>
    <row r="17" spans="1:31" x14ac:dyDescent="0.15">
      <c r="A17" s="17" t="s">
        <v>39</v>
      </c>
      <c r="B17" s="18">
        <v>1069</v>
      </c>
      <c r="C17" s="19">
        <v>0.1380245319561007</v>
      </c>
      <c r="D17" s="18">
        <v>815</v>
      </c>
      <c r="E17" s="19">
        <v>9.9987731566678936E-2</v>
      </c>
      <c r="F17" s="18">
        <v>773</v>
      </c>
      <c r="G17" s="19">
        <v>9.0600093764650724E-2</v>
      </c>
      <c r="H17" s="18">
        <v>1478</v>
      </c>
      <c r="I17" s="19">
        <v>0.1563524806939596</v>
      </c>
      <c r="J17" s="18">
        <v>1260</v>
      </c>
      <c r="K17" s="19">
        <v>0.12882118392802372</v>
      </c>
      <c r="L17" s="18">
        <v>1168</v>
      </c>
      <c r="M17" s="19">
        <v>0.11477987421383648</v>
      </c>
      <c r="N17" s="18">
        <v>59</v>
      </c>
      <c r="O17" s="19">
        <v>0.16298342541436464</v>
      </c>
      <c r="P17" s="18">
        <v>48</v>
      </c>
      <c r="Q17" s="19">
        <v>0.13370473537604458</v>
      </c>
      <c r="R17" s="18">
        <v>35</v>
      </c>
      <c r="S17" s="19">
        <v>9.6418732782369149E-2</v>
      </c>
      <c r="T17" s="18">
        <v>856</v>
      </c>
      <c r="U17" s="19">
        <v>0.14369649152257849</v>
      </c>
      <c r="V17" s="18">
        <v>661</v>
      </c>
      <c r="W17" s="19">
        <v>0.11509663938707992</v>
      </c>
      <c r="X17" s="18">
        <v>576</v>
      </c>
      <c r="Y17" s="19">
        <v>0.10112359550561797</v>
      </c>
      <c r="Z17" s="18">
        <v>462</v>
      </c>
      <c r="AA17" s="19">
        <v>0.14802947773149633</v>
      </c>
      <c r="AB17" s="18">
        <v>388</v>
      </c>
      <c r="AC17" s="19">
        <v>0.12321371864083835</v>
      </c>
      <c r="AD17" s="18">
        <v>327</v>
      </c>
      <c r="AE17" s="20">
        <v>0.10077041602465331</v>
      </c>
    </row>
    <row r="18" spans="1:31" x14ac:dyDescent="0.15">
      <c r="A18" s="21" t="s">
        <v>40</v>
      </c>
      <c r="B18" s="22">
        <v>908</v>
      </c>
      <c r="C18" s="23">
        <v>0.11723692704970949</v>
      </c>
      <c r="D18" s="22">
        <v>892</v>
      </c>
      <c r="E18" s="23">
        <v>0.1094344252238989</v>
      </c>
      <c r="F18" s="22">
        <v>842</v>
      </c>
      <c r="G18" s="23">
        <v>9.8687294889826541E-2</v>
      </c>
      <c r="H18" s="22">
        <v>1511</v>
      </c>
      <c r="I18" s="23">
        <v>0.15984343594626044</v>
      </c>
      <c r="J18" s="22">
        <v>1648</v>
      </c>
      <c r="K18" s="23">
        <v>0.16848992945506594</v>
      </c>
      <c r="L18" s="22">
        <v>1732</v>
      </c>
      <c r="M18" s="23">
        <v>0.17020440251572327</v>
      </c>
      <c r="N18" s="22">
        <v>91</v>
      </c>
      <c r="O18" s="23">
        <v>0.25138121546961328</v>
      </c>
      <c r="P18" s="22">
        <v>87</v>
      </c>
      <c r="Q18" s="23">
        <v>0.24233983286908078</v>
      </c>
      <c r="R18" s="22">
        <v>95</v>
      </c>
      <c r="S18" s="23">
        <v>0.26170798898071623</v>
      </c>
      <c r="T18" s="22">
        <v>889</v>
      </c>
      <c r="U18" s="23">
        <v>0.1492361927144536</v>
      </c>
      <c r="V18" s="22">
        <v>869</v>
      </c>
      <c r="W18" s="23">
        <v>0.1513146439143305</v>
      </c>
      <c r="X18" s="22">
        <v>805</v>
      </c>
      <c r="Y18" s="23">
        <v>0.14132724719101122</v>
      </c>
      <c r="Z18" s="22">
        <v>582</v>
      </c>
      <c r="AA18" s="23">
        <v>0.18647869272669015</v>
      </c>
      <c r="AB18" s="22">
        <v>634</v>
      </c>
      <c r="AC18" s="23">
        <v>0.20133375674817403</v>
      </c>
      <c r="AD18" s="22">
        <v>633</v>
      </c>
      <c r="AE18" s="24">
        <v>0.1950693374422188</v>
      </c>
    </row>
    <row r="19" spans="1:31" x14ac:dyDescent="0.15">
      <c r="A19" s="17" t="s">
        <v>41</v>
      </c>
      <c r="B19" s="18">
        <v>505</v>
      </c>
      <c r="C19" s="19">
        <v>6.5203357004519041E-2</v>
      </c>
      <c r="D19" s="18">
        <v>611</v>
      </c>
      <c r="E19" s="19">
        <v>7.4960127591706532E-2</v>
      </c>
      <c r="F19" s="18">
        <v>721</v>
      </c>
      <c r="G19" s="19">
        <v>8.4505391467416785E-2</v>
      </c>
      <c r="H19" s="18">
        <v>1040</v>
      </c>
      <c r="I19" s="19">
        <v>0.11001798370887549</v>
      </c>
      <c r="J19" s="18">
        <v>1300</v>
      </c>
      <c r="K19" s="19">
        <v>0.13291074532256417</v>
      </c>
      <c r="L19" s="18">
        <v>1557</v>
      </c>
      <c r="M19" s="19">
        <v>0.15300707547169812</v>
      </c>
      <c r="N19" s="18">
        <v>48</v>
      </c>
      <c r="O19" s="19">
        <v>0.13259668508287292</v>
      </c>
      <c r="P19" s="18">
        <v>58</v>
      </c>
      <c r="Q19" s="19">
        <v>0.16155988857938719</v>
      </c>
      <c r="R19" s="18">
        <v>66</v>
      </c>
      <c r="S19" s="19">
        <v>0.18181818181818182</v>
      </c>
      <c r="T19" s="18">
        <v>541</v>
      </c>
      <c r="U19" s="19">
        <v>9.08175256001343E-2</v>
      </c>
      <c r="V19" s="18">
        <v>657</v>
      </c>
      <c r="W19" s="19">
        <v>0.11440013930001741</v>
      </c>
      <c r="X19" s="18">
        <v>751</v>
      </c>
      <c r="Y19" s="19">
        <v>0.13184691011235955</v>
      </c>
      <c r="Z19" s="18">
        <v>314</v>
      </c>
      <c r="AA19" s="19">
        <v>0.10060877923742391</v>
      </c>
      <c r="AB19" s="18">
        <v>420</v>
      </c>
      <c r="AC19" s="19">
        <v>0.13337567481740234</v>
      </c>
      <c r="AD19" s="18">
        <v>484</v>
      </c>
      <c r="AE19" s="20">
        <v>0.14915254237288136</v>
      </c>
    </row>
    <row r="20" spans="1:31" x14ac:dyDescent="0.15">
      <c r="A20" s="21" t="s">
        <v>42</v>
      </c>
      <c r="B20" s="22">
        <v>232</v>
      </c>
      <c r="C20" s="23">
        <v>2.9954809554551324E-2</v>
      </c>
      <c r="D20" s="22">
        <v>269</v>
      </c>
      <c r="E20" s="23">
        <v>3.300208563366458E-2</v>
      </c>
      <c r="F20" s="22">
        <v>337</v>
      </c>
      <c r="G20" s="23">
        <v>3.9498359118612283E-2</v>
      </c>
      <c r="H20" s="22">
        <v>537</v>
      </c>
      <c r="I20" s="23">
        <v>5.6807362741986674E-2</v>
      </c>
      <c r="J20" s="22">
        <v>608</v>
      </c>
      <c r="K20" s="23">
        <v>6.2161333197014619E-2</v>
      </c>
      <c r="L20" s="22">
        <v>664</v>
      </c>
      <c r="M20" s="23">
        <v>6.5251572327044025E-2</v>
      </c>
      <c r="N20" s="22">
        <v>23</v>
      </c>
      <c r="O20" s="23">
        <v>6.3535911602209949E-2</v>
      </c>
      <c r="P20" s="22">
        <v>26</v>
      </c>
      <c r="Q20" s="23">
        <v>7.2423398328690811E-2</v>
      </c>
      <c r="R20" s="22">
        <v>27</v>
      </c>
      <c r="S20" s="23">
        <v>7.43801652892562E-2</v>
      </c>
      <c r="T20" s="22">
        <v>285</v>
      </c>
      <c r="U20" s="23">
        <v>4.784287392983045E-2</v>
      </c>
      <c r="V20" s="22">
        <v>264</v>
      </c>
      <c r="W20" s="23">
        <v>4.5969005746125717E-2</v>
      </c>
      <c r="X20" s="22">
        <v>271</v>
      </c>
      <c r="Y20" s="23">
        <v>4.7577247191011238E-2</v>
      </c>
      <c r="Z20" s="22">
        <v>115</v>
      </c>
      <c r="AA20" s="23">
        <v>3.6847164370394106E-2</v>
      </c>
      <c r="AB20" s="22">
        <v>145</v>
      </c>
      <c r="AC20" s="23">
        <v>4.6046363925055574E-2</v>
      </c>
      <c r="AD20" s="22">
        <v>161</v>
      </c>
      <c r="AE20" s="24">
        <v>4.9614791987673344E-2</v>
      </c>
    </row>
    <row r="21" spans="1:31" x14ac:dyDescent="0.15">
      <c r="A21" s="17" t="s">
        <v>43</v>
      </c>
      <c r="B21" s="18">
        <v>62</v>
      </c>
      <c r="C21" s="19">
        <v>8.0051646223369913E-3</v>
      </c>
      <c r="D21" s="18">
        <v>87</v>
      </c>
      <c r="E21" s="19">
        <v>1.0673536989326464E-2</v>
      </c>
      <c r="F21" s="18">
        <v>89</v>
      </c>
      <c r="G21" s="19">
        <v>1.043131739334271E-2</v>
      </c>
      <c r="H21" s="18">
        <v>153</v>
      </c>
      <c r="I21" s="19">
        <v>1.6185337987940335E-2</v>
      </c>
      <c r="J21" s="18">
        <v>157</v>
      </c>
      <c r="K21" s="19">
        <v>1.6051528473571209E-2</v>
      </c>
      <c r="L21" s="18">
        <v>179</v>
      </c>
      <c r="M21" s="19">
        <v>1.7590408805031446E-2</v>
      </c>
      <c r="N21" s="18">
        <v>4</v>
      </c>
      <c r="O21" s="19">
        <v>1.1049723756906077E-2</v>
      </c>
      <c r="P21" s="18">
        <v>5</v>
      </c>
      <c r="Q21" s="19">
        <v>1.3927576601671309E-2</v>
      </c>
      <c r="R21" s="18">
        <v>6</v>
      </c>
      <c r="S21" s="19">
        <v>1.6528925619834711E-2</v>
      </c>
      <c r="T21" s="18">
        <v>114</v>
      </c>
      <c r="U21" s="19">
        <v>1.9137149571932181E-2</v>
      </c>
      <c r="V21" s="18">
        <v>124</v>
      </c>
      <c r="W21" s="19">
        <v>2.1591502698937837E-2</v>
      </c>
      <c r="X21" s="18">
        <v>130</v>
      </c>
      <c r="Y21" s="19">
        <v>2.2823033707865169E-2</v>
      </c>
      <c r="Z21" s="18">
        <v>26</v>
      </c>
      <c r="AA21" s="19">
        <v>8.3306632489586665E-3</v>
      </c>
      <c r="AB21" s="18">
        <v>30</v>
      </c>
      <c r="AC21" s="19">
        <v>9.5268339155287398E-3</v>
      </c>
      <c r="AD21" s="18">
        <v>37</v>
      </c>
      <c r="AE21" s="20">
        <v>1.1402157164869029E-2</v>
      </c>
    </row>
    <row r="22" spans="1:31" x14ac:dyDescent="0.15">
      <c r="A22" s="21" t="s">
        <v>44</v>
      </c>
      <c r="B22" s="22">
        <v>799</v>
      </c>
      <c r="C22" s="23">
        <v>0.10316333118140736</v>
      </c>
      <c r="D22" s="22">
        <v>967</v>
      </c>
      <c r="E22" s="23">
        <v>0.11863575021469758</v>
      </c>
      <c r="F22" s="22">
        <v>1147</v>
      </c>
      <c r="G22" s="23">
        <v>0.13443506797937177</v>
      </c>
      <c r="H22" s="22">
        <v>1730</v>
      </c>
      <c r="I22" s="23">
        <v>0.1830106844388025</v>
      </c>
      <c r="J22" s="22">
        <v>2065</v>
      </c>
      <c r="K22" s="23">
        <v>0.21112360699315</v>
      </c>
      <c r="L22" s="22">
        <v>2400</v>
      </c>
      <c r="M22" s="23">
        <v>0.23584905660377359</v>
      </c>
      <c r="N22" s="22">
        <v>75</v>
      </c>
      <c r="O22" s="23">
        <v>0.20718232044198895</v>
      </c>
      <c r="P22" s="22">
        <v>89</v>
      </c>
      <c r="Q22" s="23">
        <v>0.24791086350974931</v>
      </c>
      <c r="R22" s="22">
        <v>99</v>
      </c>
      <c r="S22" s="23">
        <v>0.27272727272727271</v>
      </c>
      <c r="T22" s="22">
        <v>940</v>
      </c>
      <c r="U22" s="23">
        <v>0.15779754910189692</v>
      </c>
      <c r="V22" s="22">
        <v>1045</v>
      </c>
      <c r="W22" s="23">
        <v>0.18196064774508097</v>
      </c>
      <c r="X22" s="22">
        <v>1152</v>
      </c>
      <c r="Y22" s="23">
        <v>0.20224719101123595</v>
      </c>
      <c r="Z22" s="22">
        <v>455</v>
      </c>
      <c r="AA22" s="23">
        <v>0.14578660685677666</v>
      </c>
      <c r="AB22" s="22">
        <v>595</v>
      </c>
      <c r="AC22" s="23">
        <v>0.18894887265798666</v>
      </c>
      <c r="AD22" s="22">
        <v>682</v>
      </c>
      <c r="AE22" s="24">
        <v>0.21016949152542372</v>
      </c>
    </row>
    <row r="23" spans="1:31" x14ac:dyDescent="0.15">
      <c r="A23" s="17" t="s">
        <v>45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6"/>
    </row>
    <row r="24" spans="1:31" x14ac:dyDescent="0.15">
      <c r="A24" s="11" t="s">
        <v>47</v>
      </c>
      <c r="B24" s="12">
        <v>7700</v>
      </c>
      <c r="C24" s="13"/>
      <c r="D24" s="12">
        <v>8072</v>
      </c>
      <c r="E24" s="13"/>
      <c r="F24" s="12">
        <v>8475</v>
      </c>
      <c r="G24" s="13"/>
      <c r="H24" s="12">
        <v>8356</v>
      </c>
      <c r="I24" s="13"/>
      <c r="J24" s="12">
        <v>8823</v>
      </c>
      <c r="K24" s="13"/>
      <c r="L24" s="12">
        <v>9270</v>
      </c>
      <c r="M24" s="13"/>
      <c r="N24" s="12">
        <v>350</v>
      </c>
      <c r="O24" s="13"/>
      <c r="P24" s="12">
        <v>342</v>
      </c>
      <c r="Q24" s="13"/>
      <c r="R24" s="12">
        <v>343</v>
      </c>
      <c r="S24" s="13"/>
      <c r="T24" s="12">
        <v>6025</v>
      </c>
      <c r="U24" s="13"/>
      <c r="V24" s="12">
        <v>5766</v>
      </c>
      <c r="W24" s="13"/>
      <c r="X24" s="12">
        <v>5718</v>
      </c>
      <c r="Y24" s="13"/>
      <c r="Z24" s="12">
        <v>2987</v>
      </c>
      <c r="AA24" s="13"/>
      <c r="AB24" s="12">
        <v>3089</v>
      </c>
      <c r="AC24" s="13"/>
      <c r="AD24" s="12">
        <v>3191</v>
      </c>
      <c r="AE24" s="14"/>
    </row>
    <row r="25" spans="1:31" x14ac:dyDescent="0.15">
      <c r="A25" s="17" t="s">
        <v>39</v>
      </c>
      <c r="B25" s="18">
        <v>1072</v>
      </c>
      <c r="C25" s="19">
        <v>0.13922077922077922</v>
      </c>
      <c r="D25" s="18">
        <v>833</v>
      </c>
      <c r="E25" s="19">
        <v>0.10319623389494549</v>
      </c>
      <c r="F25" s="18">
        <v>754</v>
      </c>
      <c r="G25" s="19">
        <v>8.8967551622418872E-2</v>
      </c>
      <c r="H25" s="18">
        <v>1377</v>
      </c>
      <c r="I25" s="19">
        <v>0.16479176639540449</v>
      </c>
      <c r="J25" s="18">
        <v>1086</v>
      </c>
      <c r="K25" s="19">
        <v>0.12308738524311459</v>
      </c>
      <c r="L25" s="18">
        <v>988</v>
      </c>
      <c r="M25" s="19">
        <v>0.10658036677454154</v>
      </c>
      <c r="N25" s="18">
        <v>68</v>
      </c>
      <c r="O25" s="19">
        <v>0.19428571428571428</v>
      </c>
      <c r="P25" s="18">
        <v>44</v>
      </c>
      <c r="Q25" s="19">
        <v>0.12865497076023391</v>
      </c>
      <c r="R25" s="18">
        <v>31</v>
      </c>
      <c r="S25" s="19">
        <v>9.0379008746355682E-2</v>
      </c>
      <c r="T25" s="18">
        <v>931</v>
      </c>
      <c r="U25" s="19">
        <v>0.15452282157676347</v>
      </c>
      <c r="V25" s="18">
        <v>716</v>
      </c>
      <c r="W25" s="19">
        <v>0.12417620534165799</v>
      </c>
      <c r="X25" s="18">
        <v>635</v>
      </c>
      <c r="Y25" s="19">
        <v>0.11105281566981462</v>
      </c>
      <c r="Z25" s="18">
        <v>465</v>
      </c>
      <c r="AA25" s="19">
        <v>0.15567458988952126</v>
      </c>
      <c r="AB25" s="18">
        <v>404</v>
      </c>
      <c r="AC25" s="19">
        <v>0.13078666235027517</v>
      </c>
      <c r="AD25" s="18">
        <v>316</v>
      </c>
      <c r="AE25" s="20">
        <v>9.9028517706048258E-2</v>
      </c>
    </row>
    <row r="26" spans="1:31" x14ac:dyDescent="0.15">
      <c r="A26" s="21" t="s">
        <v>40</v>
      </c>
      <c r="B26" s="22">
        <v>965</v>
      </c>
      <c r="C26" s="23">
        <v>0.12532467532467531</v>
      </c>
      <c r="D26" s="22">
        <v>946</v>
      </c>
      <c r="E26" s="23">
        <v>0.11719524281466799</v>
      </c>
      <c r="F26" s="22">
        <v>918</v>
      </c>
      <c r="G26" s="23">
        <v>0.10831858407079646</v>
      </c>
      <c r="H26" s="22">
        <v>1619</v>
      </c>
      <c r="I26" s="23">
        <v>0.19375299186213499</v>
      </c>
      <c r="J26" s="22">
        <v>1759</v>
      </c>
      <c r="K26" s="23">
        <v>0.1993652952510484</v>
      </c>
      <c r="L26" s="22">
        <v>1818</v>
      </c>
      <c r="M26" s="23">
        <v>0.19611650485436893</v>
      </c>
      <c r="N26" s="22">
        <v>82</v>
      </c>
      <c r="O26" s="23">
        <v>0.23428571428571429</v>
      </c>
      <c r="P26" s="22">
        <v>85</v>
      </c>
      <c r="Q26" s="23">
        <v>0.24853801169590642</v>
      </c>
      <c r="R26" s="22">
        <v>87</v>
      </c>
      <c r="S26" s="23">
        <v>0.25364431486880468</v>
      </c>
      <c r="T26" s="22">
        <v>828</v>
      </c>
      <c r="U26" s="23">
        <v>0.13742738589211617</v>
      </c>
      <c r="V26" s="22">
        <v>824</v>
      </c>
      <c r="W26" s="23">
        <v>0.14290669441553938</v>
      </c>
      <c r="X26" s="22">
        <v>766</v>
      </c>
      <c r="Y26" s="23">
        <v>0.13396292409933544</v>
      </c>
      <c r="Z26" s="22">
        <v>520</v>
      </c>
      <c r="AA26" s="23">
        <v>0.17408771342484097</v>
      </c>
      <c r="AB26" s="22">
        <v>568</v>
      </c>
      <c r="AC26" s="23">
        <v>0.18387827775979282</v>
      </c>
      <c r="AD26" s="22">
        <v>575</v>
      </c>
      <c r="AE26" s="24">
        <v>0.18019429645879034</v>
      </c>
    </row>
    <row r="27" spans="1:31" x14ac:dyDescent="0.15">
      <c r="A27" s="17" t="s">
        <v>41</v>
      </c>
      <c r="B27" s="18">
        <v>499</v>
      </c>
      <c r="C27" s="19">
        <v>6.480519480519481E-2</v>
      </c>
      <c r="D27" s="18">
        <v>650</v>
      </c>
      <c r="E27" s="19">
        <v>8.052527254707631E-2</v>
      </c>
      <c r="F27" s="18">
        <v>792</v>
      </c>
      <c r="G27" s="19">
        <v>9.3451327433628315E-2</v>
      </c>
      <c r="H27" s="18">
        <v>978</v>
      </c>
      <c r="I27" s="19">
        <v>0.1170416467209191</v>
      </c>
      <c r="J27" s="18">
        <v>1370</v>
      </c>
      <c r="K27" s="19">
        <v>0.15527598322566022</v>
      </c>
      <c r="L27" s="18">
        <v>1653</v>
      </c>
      <c r="M27" s="19">
        <v>0.17831715210355986</v>
      </c>
      <c r="N27" s="18">
        <v>59</v>
      </c>
      <c r="O27" s="19">
        <v>0.16857142857142857</v>
      </c>
      <c r="P27" s="18">
        <v>59</v>
      </c>
      <c r="Q27" s="19">
        <v>0.17251461988304093</v>
      </c>
      <c r="R27" s="18">
        <v>67</v>
      </c>
      <c r="S27" s="19">
        <v>0.19533527696793002</v>
      </c>
      <c r="T27" s="18">
        <v>524</v>
      </c>
      <c r="U27" s="19">
        <v>8.6970954356846472E-2</v>
      </c>
      <c r="V27" s="18">
        <v>651</v>
      </c>
      <c r="W27" s="19">
        <v>0.11290322580645161</v>
      </c>
      <c r="X27" s="18">
        <v>758</v>
      </c>
      <c r="Y27" s="19">
        <v>0.13256383350821965</v>
      </c>
      <c r="Z27" s="18">
        <v>282</v>
      </c>
      <c r="AA27" s="19">
        <v>9.4409106126548376E-2</v>
      </c>
      <c r="AB27" s="18">
        <v>391</v>
      </c>
      <c r="AC27" s="19">
        <v>0.12657818064098414</v>
      </c>
      <c r="AD27" s="18">
        <v>462</v>
      </c>
      <c r="AE27" s="20">
        <v>0.14478219993732372</v>
      </c>
    </row>
    <row r="28" spans="1:31" x14ac:dyDescent="0.15">
      <c r="A28" s="21" t="s">
        <v>42</v>
      </c>
      <c r="B28" s="22">
        <v>302</v>
      </c>
      <c r="C28" s="23">
        <v>3.9220779220779219E-2</v>
      </c>
      <c r="D28" s="22">
        <v>317</v>
      </c>
      <c r="E28" s="23">
        <v>3.9271555996035677E-2</v>
      </c>
      <c r="F28" s="22">
        <v>395</v>
      </c>
      <c r="G28" s="23">
        <v>4.6607669616519173E-2</v>
      </c>
      <c r="H28" s="22">
        <v>568</v>
      </c>
      <c r="I28" s="23">
        <v>6.7975107707036866E-2</v>
      </c>
      <c r="J28" s="22">
        <v>615</v>
      </c>
      <c r="K28" s="23">
        <v>6.9704182250935054E-2</v>
      </c>
      <c r="L28" s="22">
        <v>659</v>
      </c>
      <c r="M28" s="23">
        <v>7.1089536138079834E-2</v>
      </c>
      <c r="N28" s="22">
        <v>21</v>
      </c>
      <c r="O28" s="23">
        <v>0.06</v>
      </c>
      <c r="P28" s="22">
        <v>20</v>
      </c>
      <c r="Q28" s="23">
        <v>5.8479532163742687E-2</v>
      </c>
      <c r="R28" s="22">
        <v>21</v>
      </c>
      <c r="S28" s="23">
        <v>6.1224489795918366E-2</v>
      </c>
      <c r="T28" s="22">
        <v>324</v>
      </c>
      <c r="U28" s="23">
        <v>5.3775933609958505E-2</v>
      </c>
      <c r="V28" s="22">
        <v>329</v>
      </c>
      <c r="W28" s="23">
        <v>5.7058619493583075E-2</v>
      </c>
      <c r="X28" s="22">
        <v>346</v>
      </c>
      <c r="Y28" s="23">
        <v>6.0510668065757257E-2</v>
      </c>
      <c r="Z28" s="22">
        <v>113</v>
      </c>
      <c r="AA28" s="23">
        <v>3.7830599263475061E-2</v>
      </c>
      <c r="AB28" s="22">
        <v>147</v>
      </c>
      <c r="AC28" s="23">
        <v>4.7588216251213983E-2</v>
      </c>
      <c r="AD28" s="22">
        <v>179</v>
      </c>
      <c r="AE28" s="24">
        <v>5.6095267941084298E-2</v>
      </c>
    </row>
    <row r="29" spans="1:31" x14ac:dyDescent="0.15">
      <c r="A29" s="17" t="s">
        <v>43</v>
      </c>
      <c r="B29" s="18">
        <v>152</v>
      </c>
      <c r="C29" s="19">
        <v>1.9740259740259742E-2</v>
      </c>
      <c r="D29" s="18">
        <v>158</v>
      </c>
      <c r="E29" s="19">
        <v>1.9573835480673936E-2</v>
      </c>
      <c r="F29" s="18">
        <v>163</v>
      </c>
      <c r="G29" s="19">
        <v>1.9233038348082595E-2</v>
      </c>
      <c r="H29" s="18">
        <v>247</v>
      </c>
      <c r="I29" s="19">
        <v>2.9559597893729056E-2</v>
      </c>
      <c r="J29" s="18">
        <v>289</v>
      </c>
      <c r="K29" s="19">
        <v>3.2755298651252408E-2</v>
      </c>
      <c r="L29" s="18">
        <v>322</v>
      </c>
      <c r="M29" s="19">
        <v>3.4735706580366774E-2</v>
      </c>
      <c r="N29" s="18">
        <v>9</v>
      </c>
      <c r="O29" s="19">
        <v>2.5714285714285714E-2</v>
      </c>
      <c r="P29" s="18">
        <v>10</v>
      </c>
      <c r="Q29" s="19">
        <v>2.9239766081871343E-2</v>
      </c>
      <c r="R29" s="18">
        <v>11</v>
      </c>
      <c r="S29" s="19">
        <v>3.2069970845481049E-2</v>
      </c>
      <c r="T29" s="18">
        <v>157</v>
      </c>
      <c r="U29" s="19">
        <v>2.6058091286307053E-2</v>
      </c>
      <c r="V29" s="18">
        <v>157</v>
      </c>
      <c r="W29" s="19">
        <v>2.7228581338883107E-2</v>
      </c>
      <c r="X29" s="18">
        <v>163</v>
      </c>
      <c r="Y29" s="19">
        <v>2.8506470793983909E-2</v>
      </c>
      <c r="Z29" s="18">
        <v>43</v>
      </c>
      <c r="AA29" s="19">
        <v>1.4395714763977234E-2</v>
      </c>
      <c r="AB29" s="18">
        <v>54</v>
      </c>
      <c r="AC29" s="19">
        <v>1.7481385561670445E-2</v>
      </c>
      <c r="AD29" s="18">
        <v>59</v>
      </c>
      <c r="AE29" s="20">
        <v>1.8489501723597618E-2</v>
      </c>
    </row>
    <row r="30" spans="1:31" x14ac:dyDescent="0.15">
      <c r="A30" s="21" t="s">
        <v>44</v>
      </c>
      <c r="B30" s="22">
        <v>953</v>
      </c>
      <c r="C30" s="23">
        <v>0.12376623376623376</v>
      </c>
      <c r="D30" s="22">
        <v>1125</v>
      </c>
      <c r="E30" s="23">
        <v>0.13937066402378592</v>
      </c>
      <c r="F30" s="22">
        <v>1350</v>
      </c>
      <c r="G30" s="23">
        <v>0.15929203539823009</v>
      </c>
      <c r="H30" s="22">
        <v>1793</v>
      </c>
      <c r="I30" s="23">
        <v>0.21457635232168501</v>
      </c>
      <c r="J30" s="22">
        <v>2274</v>
      </c>
      <c r="K30" s="23">
        <v>0.25773546412784765</v>
      </c>
      <c r="L30" s="22">
        <v>2634</v>
      </c>
      <c r="M30" s="23">
        <v>0.28414239482200648</v>
      </c>
      <c r="N30" s="22">
        <v>89</v>
      </c>
      <c r="O30" s="23">
        <v>0.25428571428571428</v>
      </c>
      <c r="P30" s="22">
        <v>89</v>
      </c>
      <c r="Q30" s="23">
        <v>0.26023391812865498</v>
      </c>
      <c r="R30" s="22">
        <v>99</v>
      </c>
      <c r="S30" s="23">
        <v>0.28862973760932947</v>
      </c>
      <c r="T30" s="22">
        <v>1005</v>
      </c>
      <c r="U30" s="23">
        <v>0.16680497925311202</v>
      </c>
      <c r="V30" s="22">
        <v>1137</v>
      </c>
      <c r="W30" s="23">
        <v>0.19719042663891778</v>
      </c>
      <c r="X30" s="22">
        <v>1267</v>
      </c>
      <c r="Y30" s="23">
        <v>0.22158097236796082</v>
      </c>
      <c r="Z30" s="22">
        <v>438</v>
      </c>
      <c r="AA30" s="23">
        <v>0.14663542015400066</v>
      </c>
      <c r="AB30" s="22">
        <v>592</v>
      </c>
      <c r="AC30" s="23">
        <v>0.19164778245386857</v>
      </c>
      <c r="AD30" s="22">
        <v>700</v>
      </c>
      <c r="AE30" s="24">
        <v>0.21936696960200563</v>
      </c>
    </row>
    <row r="31" spans="1:31" x14ac:dyDescent="0.15">
      <c r="A31" s="17" t="s">
        <v>45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6"/>
    </row>
    <row r="32" spans="1:31" x14ac:dyDescent="0.15">
      <c r="A32" s="11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4"/>
    </row>
    <row r="33" spans="1:31" x14ac:dyDescent="0.15">
      <c r="A33" s="17" t="s">
        <v>49</v>
      </c>
      <c r="B33" s="18">
        <v>11549</v>
      </c>
      <c r="C33" s="25"/>
      <c r="D33" s="18">
        <v>11944</v>
      </c>
      <c r="E33" s="25"/>
      <c r="F33" s="18">
        <v>12351</v>
      </c>
      <c r="G33" s="25"/>
      <c r="H33" s="18">
        <v>16598</v>
      </c>
      <c r="I33" s="25"/>
      <c r="J33" s="18">
        <v>17086</v>
      </c>
      <c r="K33" s="25"/>
      <c r="L33" s="18">
        <v>17630</v>
      </c>
      <c r="M33" s="25"/>
      <c r="N33" s="18">
        <v>693</v>
      </c>
      <c r="O33" s="25"/>
      <c r="P33" s="18">
        <v>672</v>
      </c>
      <c r="Q33" s="25"/>
      <c r="R33" s="18">
        <v>667</v>
      </c>
      <c r="S33" s="25"/>
      <c r="T33" s="18">
        <v>9379</v>
      </c>
      <c r="U33" s="25"/>
      <c r="V33" s="18">
        <v>8742</v>
      </c>
      <c r="W33" s="25"/>
      <c r="X33" s="18">
        <v>8439</v>
      </c>
      <c r="Y33" s="25"/>
      <c r="Z33" s="18">
        <v>5024</v>
      </c>
      <c r="AA33" s="25"/>
      <c r="AB33" s="18">
        <v>5093</v>
      </c>
      <c r="AC33" s="25"/>
      <c r="AD33" s="18">
        <v>5220</v>
      </c>
      <c r="AE33" s="26"/>
    </row>
    <row r="34" spans="1:31" x14ac:dyDescent="0.15">
      <c r="A34" s="21" t="s">
        <v>44</v>
      </c>
      <c r="B34" s="22">
        <v>1523</v>
      </c>
      <c r="C34" s="23">
        <v>0.13187288942765607</v>
      </c>
      <c r="D34" s="22">
        <v>1817</v>
      </c>
      <c r="E34" s="23">
        <v>0.15212659075686538</v>
      </c>
      <c r="F34" s="22">
        <v>2167</v>
      </c>
      <c r="G34" s="23">
        <v>0.1754513804550239</v>
      </c>
      <c r="H34" s="22">
        <v>3449</v>
      </c>
      <c r="I34" s="23">
        <v>0.20779612001445957</v>
      </c>
      <c r="J34" s="22">
        <v>4232</v>
      </c>
      <c r="K34" s="23">
        <v>0.24768816574973662</v>
      </c>
      <c r="L34" s="22">
        <v>4875</v>
      </c>
      <c r="M34" s="23">
        <v>0.27651730005672148</v>
      </c>
      <c r="N34" s="22">
        <v>164</v>
      </c>
      <c r="O34" s="23">
        <v>0.23665223665223664</v>
      </c>
      <c r="P34" s="22">
        <v>178</v>
      </c>
      <c r="Q34" s="23">
        <v>0.26488095238095238</v>
      </c>
      <c r="R34" s="22">
        <v>198</v>
      </c>
      <c r="S34" s="23">
        <v>0.29685157421289354</v>
      </c>
      <c r="T34" s="22">
        <v>1725</v>
      </c>
      <c r="U34" s="23">
        <v>0.1839215268152255</v>
      </c>
      <c r="V34" s="22">
        <v>1904</v>
      </c>
      <c r="W34" s="23">
        <v>0.21779913063372225</v>
      </c>
      <c r="X34" s="22">
        <v>2068</v>
      </c>
      <c r="Y34" s="23">
        <v>0.24505273136627562</v>
      </c>
      <c r="Z34" s="22">
        <v>780</v>
      </c>
      <c r="AA34" s="23">
        <v>0.15525477707006369</v>
      </c>
      <c r="AB34" s="22">
        <v>1020</v>
      </c>
      <c r="AC34" s="23">
        <v>0.2002748870999411</v>
      </c>
      <c r="AD34" s="22">
        <v>1195</v>
      </c>
      <c r="AE34" s="24">
        <v>0.22892720306513409</v>
      </c>
    </row>
    <row r="35" spans="1:31" x14ac:dyDescent="0.15">
      <c r="A35" s="17" t="s">
        <v>50</v>
      </c>
      <c r="B35" s="18">
        <v>172</v>
      </c>
      <c r="C35" s="25"/>
      <c r="D35" s="18">
        <v>243</v>
      </c>
      <c r="E35" s="25"/>
      <c r="F35" s="18">
        <v>311</v>
      </c>
      <c r="G35" s="25"/>
      <c r="H35" s="18">
        <v>275</v>
      </c>
      <c r="I35" s="25"/>
      <c r="J35" s="18">
        <v>318</v>
      </c>
      <c r="K35" s="25"/>
      <c r="L35" s="18">
        <v>359</v>
      </c>
      <c r="M35" s="25"/>
      <c r="N35" s="18">
        <v>2</v>
      </c>
      <c r="O35" s="25"/>
      <c r="P35" s="18">
        <v>2</v>
      </c>
      <c r="Q35" s="25"/>
      <c r="R35" s="18">
        <v>1</v>
      </c>
      <c r="S35" s="25"/>
      <c r="T35" s="18">
        <v>43</v>
      </c>
      <c r="U35" s="25"/>
      <c r="V35" s="18">
        <v>66</v>
      </c>
      <c r="W35" s="25"/>
      <c r="X35" s="18">
        <v>90</v>
      </c>
      <c r="Y35" s="25"/>
      <c r="Z35" s="18">
        <v>14</v>
      </c>
      <c r="AA35" s="25"/>
      <c r="AB35" s="18">
        <v>40</v>
      </c>
      <c r="AC35" s="25"/>
      <c r="AD35" s="18">
        <v>66</v>
      </c>
      <c r="AE35" s="26"/>
    </row>
    <row r="36" spans="1:31" x14ac:dyDescent="0.15">
      <c r="A36" s="21" t="s">
        <v>44</v>
      </c>
      <c r="B36" s="22">
        <v>4</v>
      </c>
      <c r="C36" s="23">
        <v>2.3255813953488372E-2</v>
      </c>
      <c r="D36" s="22">
        <v>3</v>
      </c>
      <c r="E36" s="23">
        <v>1.2345679012345678E-2</v>
      </c>
      <c r="F36" s="22">
        <v>6</v>
      </c>
      <c r="G36" s="23">
        <v>1.9292604501607719E-2</v>
      </c>
      <c r="H36" s="22">
        <v>3</v>
      </c>
      <c r="I36" s="23">
        <v>1.090909090909091E-2</v>
      </c>
      <c r="J36" s="22">
        <v>3</v>
      </c>
      <c r="K36" s="23">
        <v>9.433962264150943E-3</v>
      </c>
      <c r="L36" s="22">
        <v>7</v>
      </c>
      <c r="M36" s="23">
        <v>1.9498607242339833E-2</v>
      </c>
      <c r="N36" s="22">
        <v>0</v>
      </c>
      <c r="O36" s="23">
        <v>0</v>
      </c>
      <c r="P36" s="22">
        <v>0</v>
      </c>
      <c r="Q36" s="23">
        <v>0</v>
      </c>
      <c r="R36" s="22">
        <v>0</v>
      </c>
      <c r="S36" s="23">
        <v>0</v>
      </c>
      <c r="T36" s="22">
        <v>1</v>
      </c>
      <c r="U36" s="23">
        <v>2.3255813953488372E-2</v>
      </c>
      <c r="V36" s="22">
        <v>2</v>
      </c>
      <c r="W36" s="23">
        <v>3.0303030303030304E-2</v>
      </c>
      <c r="X36" s="22">
        <v>4</v>
      </c>
      <c r="Y36" s="23">
        <v>4.4444444444444446E-2</v>
      </c>
      <c r="Z36" s="22">
        <v>0</v>
      </c>
      <c r="AA36" s="23">
        <v>0</v>
      </c>
      <c r="AB36" s="22">
        <v>1</v>
      </c>
      <c r="AC36" s="23">
        <v>2.5000000000000001E-2</v>
      </c>
      <c r="AD36" s="22">
        <v>2</v>
      </c>
      <c r="AE36" s="24">
        <v>3.0303030303030304E-2</v>
      </c>
    </row>
    <row r="37" spans="1:31" x14ac:dyDescent="0.15">
      <c r="A37" s="17" t="s">
        <v>51</v>
      </c>
      <c r="B37" s="18">
        <v>433</v>
      </c>
      <c r="C37" s="25"/>
      <c r="D37" s="18">
        <v>527</v>
      </c>
      <c r="E37" s="25"/>
      <c r="F37" s="18">
        <v>620</v>
      </c>
      <c r="G37" s="25"/>
      <c r="H37" s="18">
        <v>192</v>
      </c>
      <c r="I37" s="25"/>
      <c r="J37" s="18">
        <v>242</v>
      </c>
      <c r="K37" s="25"/>
      <c r="L37" s="18">
        <v>290</v>
      </c>
      <c r="M37" s="25"/>
      <c r="N37" s="18">
        <v>4</v>
      </c>
      <c r="O37" s="25"/>
      <c r="P37" s="18">
        <v>7</v>
      </c>
      <c r="Q37" s="25"/>
      <c r="R37" s="18">
        <v>10</v>
      </c>
      <c r="S37" s="25"/>
      <c r="T37" s="18">
        <v>220</v>
      </c>
      <c r="U37" s="25"/>
      <c r="V37" s="18">
        <v>229</v>
      </c>
      <c r="W37" s="25"/>
      <c r="X37" s="18">
        <v>242</v>
      </c>
      <c r="Y37" s="25"/>
      <c r="Z37" s="18">
        <v>114</v>
      </c>
      <c r="AA37" s="25"/>
      <c r="AB37" s="18">
        <v>122</v>
      </c>
      <c r="AC37" s="25"/>
      <c r="AD37" s="18">
        <v>130</v>
      </c>
      <c r="AE37" s="26"/>
    </row>
    <row r="38" spans="1:31" x14ac:dyDescent="0.15">
      <c r="A38" s="21" t="s">
        <v>44</v>
      </c>
      <c r="B38" s="22">
        <v>22</v>
      </c>
      <c r="C38" s="23">
        <v>5.0808314087759814E-2</v>
      </c>
      <c r="D38" s="22">
        <v>32</v>
      </c>
      <c r="E38" s="23">
        <v>6.0721062618595827E-2</v>
      </c>
      <c r="F38" s="22">
        <v>43</v>
      </c>
      <c r="G38" s="23">
        <v>6.9354838709677416E-2</v>
      </c>
      <c r="H38" s="22">
        <v>11</v>
      </c>
      <c r="I38" s="23">
        <v>5.7291666666666664E-2</v>
      </c>
      <c r="J38" s="22">
        <v>14</v>
      </c>
      <c r="K38" s="23">
        <v>5.7851239669421489E-2</v>
      </c>
      <c r="L38" s="22">
        <v>25</v>
      </c>
      <c r="M38" s="23">
        <v>8.6206896551724144E-2</v>
      </c>
      <c r="N38" s="22">
        <v>0</v>
      </c>
      <c r="O38" s="23">
        <v>0</v>
      </c>
      <c r="P38" s="22">
        <v>0</v>
      </c>
      <c r="Q38" s="23">
        <v>0</v>
      </c>
      <c r="R38" s="22">
        <v>0</v>
      </c>
      <c r="S38" s="23">
        <v>0</v>
      </c>
      <c r="T38" s="22">
        <v>19</v>
      </c>
      <c r="U38" s="23">
        <v>8.6363636363636365E-2</v>
      </c>
      <c r="V38" s="22">
        <v>24</v>
      </c>
      <c r="W38" s="23">
        <v>0.10480349344978165</v>
      </c>
      <c r="X38" s="22">
        <v>30</v>
      </c>
      <c r="Y38" s="23">
        <v>0.12396694214876033</v>
      </c>
      <c r="Z38" s="22">
        <v>19</v>
      </c>
      <c r="AA38" s="23">
        <v>0.16666666666666666</v>
      </c>
      <c r="AB38" s="22">
        <v>30</v>
      </c>
      <c r="AC38" s="23">
        <v>0.24590163934426229</v>
      </c>
      <c r="AD38" s="22">
        <v>35</v>
      </c>
      <c r="AE38" s="24">
        <v>0.26923076923076922</v>
      </c>
    </row>
    <row r="39" spans="1:31" x14ac:dyDescent="0.15">
      <c r="A39" s="17" t="s">
        <v>52</v>
      </c>
      <c r="B39" s="18">
        <v>148</v>
      </c>
      <c r="C39" s="25"/>
      <c r="D39" s="18">
        <v>179</v>
      </c>
      <c r="E39" s="25"/>
      <c r="F39" s="18">
        <v>211</v>
      </c>
      <c r="G39" s="25"/>
      <c r="H39" s="18">
        <v>106</v>
      </c>
      <c r="I39" s="25"/>
      <c r="J39" s="18">
        <v>146</v>
      </c>
      <c r="K39" s="25"/>
      <c r="L39" s="18">
        <v>185</v>
      </c>
      <c r="M39" s="25"/>
      <c r="N39" s="18">
        <v>1</v>
      </c>
      <c r="O39" s="25"/>
      <c r="P39" s="18">
        <v>4</v>
      </c>
      <c r="Q39" s="25"/>
      <c r="R39" s="18">
        <v>8</v>
      </c>
      <c r="S39" s="25"/>
      <c r="T39" s="18">
        <v>42</v>
      </c>
      <c r="U39" s="25"/>
      <c r="V39" s="18">
        <v>52</v>
      </c>
      <c r="W39" s="25"/>
      <c r="X39" s="18">
        <v>61</v>
      </c>
      <c r="Y39" s="25"/>
      <c r="Z39" s="18">
        <v>47</v>
      </c>
      <c r="AA39" s="25"/>
      <c r="AB39" s="18">
        <v>65</v>
      </c>
      <c r="AC39" s="25"/>
      <c r="AD39" s="18">
        <v>81</v>
      </c>
      <c r="AE39" s="26"/>
    </row>
    <row r="40" spans="1:31" x14ac:dyDescent="0.15">
      <c r="A40" s="21" t="s">
        <v>44</v>
      </c>
      <c r="B40" s="22">
        <v>12</v>
      </c>
      <c r="C40" s="23">
        <v>8.1081081081081086E-2</v>
      </c>
      <c r="D40" s="22">
        <v>16</v>
      </c>
      <c r="E40" s="23">
        <v>8.9385474860335198E-2</v>
      </c>
      <c r="F40" s="22">
        <v>20</v>
      </c>
      <c r="G40" s="23">
        <v>9.4786729857819899E-2</v>
      </c>
      <c r="H40" s="22">
        <v>10</v>
      </c>
      <c r="I40" s="23">
        <v>9.4339622641509441E-2</v>
      </c>
      <c r="J40" s="22">
        <v>19</v>
      </c>
      <c r="K40" s="23">
        <v>0.13013698630136986</v>
      </c>
      <c r="L40" s="22">
        <v>28</v>
      </c>
      <c r="M40" s="23">
        <v>0.15135135135135136</v>
      </c>
      <c r="N40" s="22">
        <v>0</v>
      </c>
      <c r="O40" s="23">
        <v>0</v>
      </c>
      <c r="P40" s="22">
        <v>0</v>
      </c>
      <c r="Q40" s="23">
        <v>0</v>
      </c>
      <c r="R40" s="22">
        <v>0</v>
      </c>
      <c r="S40" s="23">
        <v>0</v>
      </c>
      <c r="T40" s="22">
        <v>4</v>
      </c>
      <c r="U40" s="23">
        <v>9.5238095238095233E-2</v>
      </c>
      <c r="V40" s="22">
        <v>7</v>
      </c>
      <c r="W40" s="23">
        <v>0.13461538461538461</v>
      </c>
      <c r="X40" s="22">
        <v>9</v>
      </c>
      <c r="Y40" s="23">
        <v>0.14754098360655737</v>
      </c>
      <c r="Z40" s="22">
        <v>7</v>
      </c>
      <c r="AA40" s="23">
        <v>0.14893617021276595</v>
      </c>
      <c r="AB40" s="22">
        <v>15</v>
      </c>
      <c r="AC40" s="23">
        <v>0.23076923076923078</v>
      </c>
      <c r="AD40" s="22">
        <v>21</v>
      </c>
      <c r="AE40" s="24">
        <v>0.25925925925925924</v>
      </c>
    </row>
    <row r="41" spans="1:31" ht="26" x14ac:dyDescent="0.15">
      <c r="A41" s="17" t="s">
        <v>53</v>
      </c>
      <c r="B41" s="18">
        <v>19</v>
      </c>
      <c r="C41" s="25"/>
      <c r="D41" s="18">
        <v>27</v>
      </c>
      <c r="E41" s="25"/>
      <c r="F41" s="18">
        <v>33</v>
      </c>
      <c r="G41" s="25"/>
      <c r="H41" s="18">
        <v>9</v>
      </c>
      <c r="I41" s="25"/>
      <c r="J41" s="18">
        <v>14</v>
      </c>
      <c r="K41" s="25"/>
      <c r="L41" s="18">
        <v>19</v>
      </c>
      <c r="M41" s="25"/>
      <c r="N41" s="18">
        <v>0</v>
      </c>
      <c r="O41" s="25"/>
      <c r="P41" s="18">
        <v>0</v>
      </c>
      <c r="Q41" s="25"/>
      <c r="R41" s="18">
        <v>0</v>
      </c>
      <c r="S41" s="25"/>
      <c r="T41" s="18">
        <v>2</v>
      </c>
      <c r="U41" s="25"/>
      <c r="V41" s="18">
        <v>2</v>
      </c>
      <c r="W41" s="25"/>
      <c r="X41" s="18">
        <v>2</v>
      </c>
      <c r="Y41" s="25"/>
      <c r="Z41" s="18">
        <v>1</v>
      </c>
      <c r="AA41" s="25"/>
      <c r="AB41" s="18">
        <v>5</v>
      </c>
      <c r="AC41" s="25"/>
      <c r="AD41" s="18">
        <v>8</v>
      </c>
      <c r="AE41" s="26"/>
    </row>
    <row r="42" spans="1:31" x14ac:dyDescent="0.15">
      <c r="A42" s="21" t="s">
        <v>44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22">
        <v>0</v>
      </c>
      <c r="O42" s="23">
        <v>0</v>
      </c>
      <c r="P42" s="22">
        <v>0</v>
      </c>
      <c r="Q42" s="23">
        <v>0</v>
      </c>
      <c r="R42" s="22">
        <v>0</v>
      </c>
      <c r="S42" s="23">
        <v>0</v>
      </c>
      <c r="T42" s="22">
        <v>0</v>
      </c>
      <c r="U42" s="23">
        <v>0</v>
      </c>
      <c r="V42" s="22">
        <v>0</v>
      </c>
      <c r="W42" s="23">
        <v>0</v>
      </c>
      <c r="X42" s="22">
        <v>1</v>
      </c>
      <c r="Y42" s="23">
        <v>0.5</v>
      </c>
      <c r="Z42" s="22">
        <v>0</v>
      </c>
      <c r="AA42" s="23">
        <v>0</v>
      </c>
      <c r="AB42" s="22">
        <v>1</v>
      </c>
      <c r="AC42" s="23">
        <v>0.2</v>
      </c>
      <c r="AD42" s="22">
        <v>2</v>
      </c>
      <c r="AE42" s="24">
        <v>0.25</v>
      </c>
    </row>
    <row r="43" spans="1:31" x14ac:dyDescent="0.15">
      <c r="A43" s="17" t="s">
        <v>54</v>
      </c>
      <c r="B43" s="18">
        <v>2449</v>
      </c>
      <c r="C43" s="25"/>
      <c r="D43" s="18">
        <v>2512</v>
      </c>
      <c r="E43" s="25"/>
      <c r="F43" s="18">
        <v>2579</v>
      </c>
      <c r="G43" s="25"/>
      <c r="H43" s="18">
        <v>345</v>
      </c>
      <c r="I43" s="25"/>
      <c r="J43" s="18">
        <v>418</v>
      </c>
      <c r="K43" s="25"/>
      <c r="L43" s="18">
        <v>489</v>
      </c>
      <c r="M43" s="25"/>
      <c r="N43" s="18">
        <v>2</v>
      </c>
      <c r="O43" s="25"/>
      <c r="P43" s="18">
        <v>3</v>
      </c>
      <c r="Q43" s="25"/>
      <c r="R43" s="18">
        <v>4</v>
      </c>
      <c r="S43" s="25"/>
      <c r="T43" s="18">
        <v>1908</v>
      </c>
      <c r="U43" s="25"/>
      <c r="V43" s="18">
        <v>1963</v>
      </c>
      <c r="W43" s="25"/>
      <c r="X43" s="18">
        <v>2058</v>
      </c>
      <c r="Y43" s="25"/>
      <c r="Z43" s="18">
        <v>736</v>
      </c>
      <c r="AA43" s="25"/>
      <c r="AB43" s="18">
        <v>698</v>
      </c>
      <c r="AC43" s="25"/>
      <c r="AD43" s="18">
        <v>672</v>
      </c>
      <c r="AE43" s="26"/>
    </row>
    <row r="44" spans="1:31" x14ac:dyDescent="0.15">
      <c r="A44" s="21" t="s">
        <v>44</v>
      </c>
      <c r="B44" s="22">
        <v>140</v>
      </c>
      <c r="C44" s="23">
        <v>5.7166190281747652E-2</v>
      </c>
      <c r="D44" s="22">
        <v>167</v>
      </c>
      <c r="E44" s="23">
        <v>6.6480891719745222E-2</v>
      </c>
      <c r="F44" s="22">
        <v>195</v>
      </c>
      <c r="G44" s="23">
        <v>7.5610701822411794E-2</v>
      </c>
      <c r="H44" s="22">
        <v>28</v>
      </c>
      <c r="I44" s="23">
        <v>8.1159420289855067E-2</v>
      </c>
      <c r="J44" s="22">
        <v>39</v>
      </c>
      <c r="K44" s="23">
        <v>9.3301435406698566E-2</v>
      </c>
      <c r="L44" s="22">
        <v>53</v>
      </c>
      <c r="M44" s="23">
        <v>0.10838445807770961</v>
      </c>
      <c r="N44" s="22">
        <v>0</v>
      </c>
      <c r="O44" s="23">
        <v>0</v>
      </c>
      <c r="P44" s="22">
        <v>0</v>
      </c>
      <c r="Q44" s="23">
        <v>0</v>
      </c>
      <c r="R44" s="22">
        <v>0</v>
      </c>
      <c r="S44" s="23">
        <v>0</v>
      </c>
      <c r="T44" s="22">
        <v>164</v>
      </c>
      <c r="U44" s="23">
        <v>8.5953878406708595E-2</v>
      </c>
      <c r="V44" s="22">
        <v>198</v>
      </c>
      <c r="W44" s="23">
        <v>0.10086602139582272</v>
      </c>
      <c r="X44" s="22">
        <v>242</v>
      </c>
      <c r="Y44" s="23">
        <v>0.11758989310009718</v>
      </c>
      <c r="Z44" s="22">
        <v>66</v>
      </c>
      <c r="AA44" s="23">
        <v>8.9673913043478257E-2</v>
      </c>
      <c r="AB44" s="22">
        <v>85</v>
      </c>
      <c r="AC44" s="23">
        <v>0.12177650429799428</v>
      </c>
      <c r="AD44" s="22">
        <v>84</v>
      </c>
      <c r="AE44" s="24">
        <v>0.125</v>
      </c>
    </row>
    <row r="45" spans="1:31" x14ac:dyDescent="0.15">
      <c r="A45" s="17" t="s">
        <v>55</v>
      </c>
      <c r="B45" s="18">
        <v>675</v>
      </c>
      <c r="C45" s="25"/>
      <c r="D45" s="18">
        <v>791</v>
      </c>
      <c r="E45" s="25"/>
      <c r="F45" s="18">
        <v>902</v>
      </c>
      <c r="G45" s="25"/>
      <c r="H45" s="18">
        <v>284</v>
      </c>
      <c r="I45" s="25"/>
      <c r="J45" s="18">
        <v>380</v>
      </c>
      <c r="K45" s="25"/>
      <c r="L45" s="18">
        <v>474</v>
      </c>
      <c r="M45" s="25"/>
      <c r="N45" s="18">
        <v>10</v>
      </c>
      <c r="O45" s="25"/>
      <c r="P45" s="18">
        <v>13</v>
      </c>
      <c r="Q45" s="25"/>
      <c r="R45" s="18">
        <v>16</v>
      </c>
      <c r="S45" s="25"/>
      <c r="T45" s="18">
        <v>388</v>
      </c>
      <c r="U45" s="25"/>
      <c r="V45" s="18">
        <v>455</v>
      </c>
      <c r="W45" s="25"/>
      <c r="X45" s="18">
        <v>522</v>
      </c>
      <c r="Y45" s="25"/>
      <c r="Z45" s="18">
        <v>172</v>
      </c>
      <c r="AA45" s="25"/>
      <c r="AB45" s="18">
        <v>215</v>
      </c>
      <c r="AC45" s="25"/>
      <c r="AD45" s="18">
        <v>259</v>
      </c>
      <c r="AE45" s="26"/>
    </row>
    <row r="46" spans="1:31" x14ac:dyDescent="0.15">
      <c r="A46" s="21" t="s">
        <v>44</v>
      </c>
      <c r="B46" s="22">
        <v>51</v>
      </c>
      <c r="C46" s="23">
        <v>7.5555555555555556E-2</v>
      </c>
      <c r="D46" s="22">
        <v>57</v>
      </c>
      <c r="E46" s="23">
        <v>7.2060682680151714E-2</v>
      </c>
      <c r="F46" s="22">
        <v>66</v>
      </c>
      <c r="G46" s="23">
        <v>7.3170731707317069E-2</v>
      </c>
      <c r="H46" s="22">
        <v>22</v>
      </c>
      <c r="I46" s="23">
        <v>7.746478873239436E-2</v>
      </c>
      <c r="J46" s="22">
        <v>32</v>
      </c>
      <c r="K46" s="23">
        <v>8.4210526315789472E-2</v>
      </c>
      <c r="L46" s="22">
        <v>46</v>
      </c>
      <c r="M46" s="23">
        <v>9.7046413502109699E-2</v>
      </c>
      <c r="N46" s="22">
        <v>0</v>
      </c>
      <c r="O46" s="23">
        <v>0</v>
      </c>
      <c r="P46" s="22">
        <v>0</v>
      </c>
      <c r="Q46" s="23">
        <v>0</v>
      </c>
      <c r="R46" s="22">
        <v>0</v>
      </c>
      <c r="S46" s="23">
        <v>0</v>
      </c>
      <c r="T46" s="22">
        <v>32</v>
      </c>
      <c r="U46" s="23">
        <v>8.247422680412371E-2</v>
      </c>
      <c r="V46" s="22">
        <v>47</v>
      </c>
      <c r="W46" s="23">
        <v>0.10329670329670329</v>
      </c>
      <c r="X46" s="22">
        <v>65</v>
      </c>
      <c r="Y46" s="23">
        <v>0.12452107279693486</v>
      </c>
      <c r="Z46" s="22">
        <v>21</v>
      </c>
      <c r="AA46" s="23">
        <v>0.12209302325581395</v>
      </c>
      <c r="AB46" s="22">
        <v>35</v>
      </c>
      <c r="AC46" s="23">
        <v>0.16279069767441862</v>
      </c>
      <c r="AD46" s="22">
        <v>43</v>
      </c>
      <c r="AE46" s="24">
        <v>0.16602316602316602</v>
      </c>
    </row>
    <row r="47" spans="1:31" x14ac:dyDescent="0.15">
      <c r="A47" s="17" t="s">
        <v>45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</row>
    <row r="48" spans="1:31" x14ac:dyDescent="0.15">
      <c r="A48" s="11" t="s">
        <v>56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4"/>
    </row>
    <row r="49" spans="1:36" x14ac:dyDescent="0.15">
      <c r="A49" s="11" t="s">
        <v>57</v>
      </c>
      <c r="B49" s="12">
        <v>7110</v>
      </c>
      <c r="C49" s="13"/>
      <c r="D49" s="12">
        <v>7289</v>
      </c>
      <c r="E49" s="13"/>
      <c r="F49" s="12">
        <v>7477</v>
      </c>
      <c r="G49" s="13"/>
      <c r="H49" s="12">
        <v>1678</v>
      </c>
      <c r="I49" s="13"/>
      <c r="J49" s="12">
        <v>2045</v>
      </c>
      <c r="K49" s="13"/>
      <c r="L49" s="12">
        <v>2402</v>
      </c>
      <c r="M49" s="13"/>
      <c r="N49" s="12">
        <v>21</v>
      </c>
      <c r="O49" s="13"/>
      <c r="P49" s="12">
        <v>30</v>
      </c>
      <c r="Q49" s="13"/>
      <c r="R49" s="12">
        <v>38</v>
      </c>
      <c r="S49" s="13"/>
      <c r="T49" s="12">
        <v>5086</v>
      </c>
      <c r="U49" s="13"/>
      <c r="V49" s="12">
        <v>5236</v>
      </c>
      <c r="W49" s="13"/>
      <c r="X49" s="12">
        <v>5497</v>
      </c>
      <c r="Y49" s="13"/>
      <c r="Z49" s="12">
        <v>2452</v>
      </c>
      <c r="AA49" s="13"/>
      <c r="AB49" s="12">
        <v>2326</v>
      </c>
      <c r="AC49" s="13"/>
      <c r="AD49" s="12">
        <v>2239</v>
      </c>
      <c r="AE49" s="14"/>
    </row>
    <row r="50" spans="1:36" x14ac:dyDescent="0.15">
      <c r="A50" s="21" t="s">
        <v>44</v>
      </c>
      <c r="B50" s="22">
        <v>588</v>
      </c>
      <c r="C50" s="23">
        <v>8.2700421940928276E-2</v>
      </c>
      <c r="D50" s="22">
        <v>680</v>
      </c>
      <c r="E50" s="23">
        <v>9.3291260803951156E-2</v>
      </c>
      <c r="F50" s="22">
        <v>788</v>
      </c>
      <c r="G50" s="23">
        <v>0.10538986224421559</v>
      </c>
      <c r="H50" s="22">
        <v>160</v>
      </c>
      <c r="I50" s="23">
        <v>9.5351609058402856E-2</v>
      </c>
      <c r="J50" s="22">
        <v>212</v>
      </c>
      <c r="K50" s="23">
        <v>0.10366748166259168</v>
      </c>
      <c r="L50" s="22">
        <v>280</v>
      </c>
      <c r="M50" s="23">
        <v>0.11656952539550375</v>
      </c>
      <c r="N50" s="22">
        <v>2</v>
      </c>
      <c r="O50" s="23">
        <v>9.5238095238095233E-2</v>
      </c>
      <c r="P50" s="22">
        <v>3</v>
      </c>
      <c r="Q50" s="23">
        <v>0.1</v>
      </c>
      <c r="R50" s="22">
        <v>4</v>
      </c>
      <c r="S50" s="23">
        <v>0.10526315789473684</v>
      </c>
      <c r="T50" s="22">
        <v>524</v>
      </c>
      <c r="U50" s="23">
        <v>0.10302791977978765</v>
      </c>
      <c r="V50" s="22">
        <v>627</v>
      </c>
      <c r="W50" s="23">
        <v>0.11974789915966387</v>
      </c>
      <c r="X50" s="22">
        <v>754</v>
      </c>
      <c r="Y50" s="23">
        <v>0.13716572676005093</v>
      </c>
      <c r="Z50" s="22">
        <v>226</v>
      </c>
      <c r="AA50" s="23">
        <v>9.2169657422512236E-2</v>
      </c>
      <c r="AB50" s="22">
        <v>291</v>
      </c>
      <c r="AC50" s="23">
        <v>0.12510748065348237</v>
      </c>
      <c r="AD50" s="22">
        <v>309</v>
      </c>
      <c r="AE50" s="24">
        <v>0.13800803930326039</v>
      </c>
    </row>
    <row r="51" spans="1:36" x14ac:dyDescent="0.15">
      <c r="A51" s="11" t="s">
        <v>58</v>
      </c>
      <c r="B51" s="12">
        <v>8335</v>
      </c>
      <c r="C51" s="13"/>
      <c r="D51" s="12">
        <v>8934</v>
      </c>
      <c r="E51" s="13"/>
      <c r="F51" s="12">
        <v>9530</v>
      </c>
      <c r="G51" s="13"/>
      <c r="H51" s="12">
        <v>16131</v>
      </c>
      <c r="I51" s="13"/>
      <c r="J51" s="12">
        <v>16559</v>
      </c>
      <c r="K51" s="13"/>
      <c r="L51" s="12">
        <v>17044</v>
      </c>
      <c r="M51" s="13"/>
      <c r="N51" s="12">
        <v>691</v>
      </c>
      <c r="O51" s="13"/>
      <c r="P51" s="12">
        <v>671</v>
      </c>
      <c r="Q51" s="13"/>
      <c r="R51" s="12">
        <v>668</v>
      </c>
      <c r="S51" s="13"/>
      <c r="T51" s="12">
        <v>6896</v>
      </c>
      <c r="U51" s="13"/>
      <c r="V51" s="12">
        <v>6273</v>
      </c>
      <c r="W51" s="13"/>
      <c r="X51" s="12">
        <v>5917</v>
      </c>
      <c r="Y51" s="13"/>
      <c r="Z51" s="12">
        <v>3656</v>
      </c>
      <c r="AA51" s="13"/>
      <c r="AB51" s="12">
        <v>3912</v>
      </c>
      <c r="AC51" s="13"/>
      <c r="AD51" s="12">
        <v>4197</v>
      </c>
      <c r="AE51" s="14"/>
    </row>
    <row r="52" spans="1:36" x14ac:dyDescent="0.15">
      <c r="A52" s="17" t="s">
        <v>45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6"/>
    </row>
    <row r="53" spans="1:36" ht="26" x14ac:dyDescent="0.15">
      <c r="A53" s="11" t="s">
        <v>59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4"/>
      <c r="AF53" s="41" t="s">
        <v>121</v>
      </c>
      <c r="AG53" s="41" t="s">
        <v>122</v>
      </c>
      <c r="AH53" s="42"/>
      <c r="AI53" s="42"/>
      <c r="AJ53" s="42"/>
    </row>
    <row r="54" spans="1:36" x14ac:dyDescent="0.15">
      <c r="A54" s="11" t="s">
        <v>60</v>
      </c>
      <c r="B54" s="12">
        <v>1078</v>
      </c>
      <c r="C54" s="13"/>
      <c r="D54" s="12">
        <v>983</v>
      </c>
      <c r="E54" s="13"/>
      <c r="F54" s="12">
        <v>910</v>
      </c>
      <c r="G54" s="13"/>
      <c r="H54" s="12">
        <v>1454</v>
      </c>
      <c r="I54" s="13"/>
      <c r="J54" s="12">
        <v>1312</v>
      </c>
      <c r="K54" s="13"/>
      <c r="L54" s="12">
        <v>1220</v>
      </c>
      <c r="M54" s="13"/>
      <c r="N54" s="12">
        <v>95</v>
      </c>
      <c r="O54" s="13"/>
      <c r="P54" s="12">
        <v>50</v>
      </c>
      <c r="Q54" s="13"/>
      <c r="R54" s="12">
        <v>36</v>
      </c>
      <c r="S54" s="13"/>
      <c r="T54" s="12">
        <v>990</v>
      </c>
      <c r="U54" s="13"/>
      <c r="V54" s="12">
        <v>752</v>
      </c>
      <c r="W54" s="13"/>
      <c r="X54" s="12">
        <v>663</v>
      </c>
      <c r="Y54" s="13"/>
      <c r="Z54" s="12">
        <v>599</v>
      </c>
      <c r="AA54" s="13"/>
      <c r="AB54" s="12">
        <v>468</v>
      </c>
      <c r="AC54" s="13"/>
      <c r="AD54" s="12">
        <v>389</v>
      </c>
      <c r="AE54" s="14"/>
      <c r="AF54" s="34"/>
      <c r="AG54" s="34"/>
    </row>
    <row r="55" spans="1:36" x14ac:dyDescent="0.15">
      <c r="A55" s="17" t="s">
        <v>61</v>
      </c>
      <c r="B55" s="18">
        <v>135</v>
      </c>
      <c r="C55" s="19">
        <v>0.12523191094619665</v>
      </c>
      <c r="D55" s="18">
        <v>179</v>
      </c>
      <c r="E55" s="19">
        <v>0.18209562563580875</v>
      </c>
      <c r="F55" s="18">
        <v>157</v>
      </c>
      <c r="G55" s="19">
        <v>0.17252747252747253</v>
      </c>
      <c r="H55" s="18">
        <v>212</v>
      </c>
      <c r="I55" s="19">
        <v>0.14580467675378267</v>
      </c>
      <c r="J55" s="18">
        <v>101</v>
      </c>
      <c r="K55" s="19">
        <v>7.698170731707317E-2</v>
      </c>
      <c r="L55" s="18">
        <v>83</v>
      </c>
      <c r="M55" s="19">
        <v>6.8032786885245902E-2</v>
      </c>
      <c r="N55" s="18">
        <v>15</v>
      </c>
      <c r="O55" s="19">
        <v>0.15789473684210525</v>
      </c>
      <c r="P55" s="18">
        <v>5</v>
      </c>
      <c r="Q55" s="19">
        <v>0.1</v>
      </c>
      <c r="R55" s="18">
        <v>3</v>
      </c>
      <c r="S55" s="19">
        <v>8.3333333333333329E-2</v>
      </c>
      <c r="T55" s="18">
        <v>138</v>
      </c>
      <c r="U55" s="19">
        <v>0.1393939393939394</v>
      </c>
      <c r="V55" s="18">
        <v>84</v>
      </c>
      <c r="W55" s="19">
        <v>0.11170212765957446</v>
      </c>
      <c r="X55" s="18">
        <v>62</v>
      </c>
      <c r="Y55" s="19">
        <v>9.3514328808446456E-2</v>
      </c>
      <c r="Z55" s="18">
        <v>140</v>
      </c>
      <c r="AA55" s="19">
        <v>0.23372287145242071</v>
      </c>
      <c r="AB55" s="18">
        <v>70</v>
      </c>
      <c r="AC55" s="19">
        <v>0.14957264957264957</v>
      </c>
      <c r="AD55" s="18">
        <v>47</v>
      </c>
      <c r="AE55" s="20">
        <v>0.12082262210796915</v>
      </c>
      <c r="AF55" s="30">
        <f>SUM(AB55,V55,P55,J55,D55)</f>
        <v>439</v>
      </c>
      <c r="AG55" s="30">
        <f>SUM(AD55,X55,R55,L55,F55)</f>
        <v>352</v>
      </c>
    </row>
    <row r="56" spans="1:36" x14ac:dyDescent="0.15">
      <c r="A56" s="21" t="s">
        <v>62</v>
      </c>
      <c r="B56" s="22">
        <v>103</v>
      </c>
      <c r="C56" s="23">
        <v>9.5547309833024119E-2</v>
      </c>
      <c r="D56" s="22">
        <v>103</v>
      </c>
      <c r="E56" s="23">
        <v>0.10478128179043744</v>
      </c>
      <c r="F56" s="22">
        <v>89</v>
      </c>
      <c r="G56" s="23">
        <v>9.7802197802197802E-2</v>
      </c>
      <c r="H56" s="22">
        <v>149</v>
      </c>
      <c r="I56" s="23">
        <v>0.10247592847317744</v>
      </c>
      <c r="J56" s="22">
        <v>99</v>
      </c>
      <c r="K56" s="23">
        <v>7.5457317073170729E-2</v>
      </c>
      <c r="L56" s="22">
        <v>81</v>
      </c>
      <c r="M56" s="23">
        <v>6.6393442622950813E-2</v>
      </c>
      <c r="N56" s="22">
        <v>13</v>
      </c>
      <c r="O56" s="23">
        <v>0.1368421052631579</v>
      </c>
      <c r="P56" s="22">
        <v>8</v>
      </c>
      <c r="Q56" s="23">
        <v>0.16</v>
      </c>
      <c r="R56" s="22">
        <v>6</v>
      </c>
      <c r="S56" s="23">
        <v>0.16666666666666666</v>
      </c>
      <c r="T56" s="22">
        <v>112</v>
      </c>
      <c r="U56" s="23">
        <v>0.11313131313131314</v>
      </c>
      <c r="V56" s="22">
        <v>100</v>
      </c>
      <c r="W56" s="23">
        <v>0.13297872340425532</v>
      </c>
      <c r="X56" s="22">
        <v>79</v>
      </c>
      <c r="Y56" s="23">
        <v>0.1191553544494721</v>
      </c>
      <c r="Z56" s="22">
        <v>93</v>
      </c>
      <c r="AA56" s="23">
        <v>0.15525876460767946</v>
      </c>
      <c r="AB56" s="22">
        <v>21</v>
      </c>
      <c r="AC56" s="23">
        <v>4.4871794871794872E-2</v>
      </c>
      <c r="AD56" s="22">
        <v>15</v>
      </c>
      <c r="AE56" s="24">
        <v>3.8560411311053984E-2</v>
      </c>
      <c r="AF56" s="30">
        <f>SUM(AB56,V56,P56,J56,D56)</f>
        <v>331</v>
      </c>
      <c r="AG56" s="30">
        <f t="shared" ref="AG56:AG64" si="3">SUM(AD56,X56,R56,L56,F56)</f>
        <v>270</v>
      </c>
    </row>
    <row r="57" spans="1:36" x14ac:dyDescent="0.15">
      <c r="A57" s="17" t="s">
        <v>63</v>
      </c>
      <c r="B57" s="18">
        <v>155</v>
      </c>
      <c r="C57" s="19">
        <v>0.14378478664192951</v>
      </c>
      <c r="D57" s="18">
        <v>68</v>
      </c>
      <c r="E57" s="19">
        <v>6.9175991861648023E-2</v>
      </c>
      <c r="F57" s="18">
        <v>65</v>
      </c>
      <c r="G57" s="19">
        <v>7.1428571428571425E-2</v>
      </c>
      <c r="H57" s="18">
        <v>183</v>
      </c>
      <c r="I57" s="19">
        <v>0.12585969738651995</v>
      </c>
      <c r="J57" s="18">
        <v>128</v>
      </c>
      <c r="K57" s="19">
        <v>9.7560975609756101E-2</v>
      </c>
      <c r="L57" s="18">
        <v>102</v>
      </c>
      <c r="M57" s="19">
        <v>8.3606557377049182E-2</v>
      </c>
      <c r="N57" s="18">
        <v>20</v>
      </c>
      <c r="O57" s="19">
        <v>0.21052631578947367</v>
      </c>
      <c r="P57" s="18">
        <v>2</v>
      </c>
      <c r="Q57" s="19">
        <v>0.04</v>
      </c>
      <c r="R57" s="18">
        <v>1</v>
      </c>
      <c r="S57" s="19">
        <v>2.7777777777777776E-2</v>
      </c>
      <c r="T57" s="18">
        <v>144</v>
      </c>
      <c r="U57" s="19">
        <v>0.14545454545454545</v>
      </c>
      <c r="V57" s="18">
        <v>87</v>
      </c>
      <c r="W57" s="19">
        <v>0.11569148936170212</v>
      </c>
      <c r="X57" s="18">
        <v>65</v>
      </c>
      <c r="Y57" s="19">
        <v>9.8039215686274508E-2</v>
      </c>
      <c r="Z57" s="18">
        <v>96</v>
      </c>
      <c r="AA57" s="19">
        <v>0.16026711185308848</v>
      </c>
      <c r="AB57" s="18">
        <v>59</v>
      </c>
      <c r="AC57" s="19">
        <v>0.12606837606837606</v>
      </c>
      <c r="AD57" s="18">
        <v>43</v>
      </c>
      <c r="AE57" s="20">
        <v>0.11053984575835475</v>
      </c>
      <c r="AF57" s="30">
        <f t="shared" ref="AF57:AF64" si="4">SUM(AB57,V57,P57,J57,D57)</f>
        <v>344</v>
      </c>
      <c r="AG57" s="30">
        <f t="shared" si="3"/>
        <v>276</v>
      </c>
    </row>
    <row r="58" spans="1:36" x14ac:dyDescent="0.15">
      <c r="A58" s="21" t="s">
        <v>64</v>
      </c>
      <c r="B58" s="22">
        <v>191</v>
      </c>
      <c r="C58" s="23">
        <v>0.17717996289424862</v>
      </c>
      <c r="D58" s="22">
        <v>145</v>
      </c>
      <c r="E58" s="23">
        <v>0.14750762970498474</v>
      </c>
      <c r="F58" s="22">
        <v>119</v>
      </c>
      <c r="G58" s="23">
        <v>0.13076923076923078</v>
      </c>
      <c r="H58" s="22">
        <v>304</v>
      </c>
      <c r="I58" s="23">
        <v>0.20907840440165062</v>
      </c>
      <c r="J58" s="22">
        <v>201</v>
      </c>
      <c r="K58" s="23">
        <v>0.15320121951219512</v>
      </c>
      <c r="L58" s="22">
        <v>166</v>
      </c>
      <c r="M58" s="23">
        <v>0.1360655737704918</v>
      </c>
      <c r="N58" s="22">
        <v>20</v>
      </c>
      <c r="O58" s="23">
        <v>0.21052631578947367</v>
      </c>
      <c r="P58" s="22">
        <v>5</v>
      </c>
      <c r="Q58" s="23">
        <v>0.1</v>
      </c>
      <c r="R58" s="22">
        <v>4</v>
      </c>
      <c r="S58" s="23">
        <v>0.1111111111111111</v>
      </c>
      <c r="T58" s="22">
        <v>237</v>
      </c>
      <c r="U58" s="23">
        <v>0.23939393939393938</v>
      </c>
      <c r="V58" s="22">
        <v>106</v>
      </c>
      <c r="W58" s="23">
        <v>0.14095744680851063</v>
      </c>
      <c r="X58" s="22">
        <v>88</v>
      </c>
      <c r="Y58" s="23">
        <v>0.13273001508295626</v>
      </c>
      <c r="Z58" s="22">
        <v>93</v>
      </c>
      <c r="AA58" s="23">
        <v>0.15525876460767946</v>
      </c>
      <c r="AB58" s="22">
        <v>84</v>
      </c>
      <c r="AC58" s="23">
        <v>0.17948717948717949</v>
      </c>
      <c r="AD58" s="22">
        <v>63</v>
      </c>
      <c r="AE58" s="24">
        <v>0.16195372750642673</v>
      </c>
      <c r="AF58" s="30">
        <f t="shared" si="4"/>
        <v>541</v>
      </c>
      <c r="AG58" s="30">
        <f t="shared" si="3"/>
        <v>440</v>
      </c>
    </row>
    <row r="59" spans="1:36" x14ac:dyDescent="0.15">
      <c r="A59" s="17" t="s">
        <v>65</v>
      </c>
      <c r="B59" s="18">
        <v>281</v>
      </c>
      <c r="C59" s="19">
        <v>0.26066790352504637</v>
      </c>
      <c r="D59" s="18">
        <v>154</v>
      </c>
      <c r="E59" s="19">
        <v>0.15666327568667346</v>
      </c>
      <c r="F59" s="18">
        <v>138</v>
      </c>
      <c r="G59" s="19">
        <v>0.15164835164835164</v>
      </c>
      <c r="H59" s="18">
        <v>300</v>
      </c>
      <c r="I59" s="19">
        <v>0.2063273727647868</v>
      </c>
      <c r="J59" s="18">
        <v>252</v>
      </c>
      <c r="K59" s="19">
        <v>0.19207317073170732</v>
      </c>
      <c r="L59" s="18">
        <v>231</v>
      </c>
      <c r="M59" s="19">
        <v>0.18934426229508197</v>
      </c>
      <c r="N59" s="18">
        <v>18</v>
      </c>
      <c r="O59" s="19">
        <v>0.18947368421052632</v>
      </c>
      <c r="P59" s="18">
        <v>9</v>
      </c>
      <c r="Q59" s="19">
        <v>0.18</v>
      </c>
      <c r="R59" s="18">
        <v>5</v>
      </c>
      <c r="S59" s="19">
        <v>0.1388888888888889</v>
      </c>
      <c r="T59" s="18">
        <v>216</v>
      </c>
      <c r="U59" s="19">
        <v>0.21818181818181817</v>
      </c>
      <c r="V59" s="18">
        <v>131</v>
      </c>
      <c r="W59" s="19">
        <v>0.17420212765957446</v>
      </c>
      <c r="X59" s="18">
        <v>121</v>
      </c>
      <c r="Y59" s="19">
        <v>0.18250377073906485</v>
      </c>
      <c r="Z59" s="18">
        <v>90</v>
      </c>
      <c r="AA59" s="19">
        <v>0.15025041736227046</v>
      </c>
      <c r="AB59" s="18">
        <v>109</v>
      </c>
      <c r="AC59" s="19">
        <v>0.23290598290598291</v>
      </c>
      <c r="AD59" s="18">
        <v>97</v>
      </c>
      <c r="AE59" s="20">
        <v>0.24935732647814909</v>
      </c>
      <c r="AF59" s="30">
        <f t="shared" si="4"/>
        <v>655</v>
      </c>
      <c r="AG59" s="30">
        <f t="shared" si="3"/>
        <v>592</v>
      </c>
    </row>
    <row r="60" spans="1:36" x14ac:dyDescent="0.15">
      <c r="A60" s="21" t="s">
        <v>66</v>
      </c>
      <c r="B60" s="22">
        <v>70</v>
      </c>
      <c r="C60" s="23">
        <v>6.4935064935064929E-2</v>
      </c>
      <c r="D60" s="22">
        <v>113</v>
      </c>
      <c r="E60" s="23">
        <v>0.11495422177009156</v>
      </c>
      <c r="F60" s="22">
        <v>104</v>
      </c>
      <c r="G60" s="23">
        <v>0.11428571428571428</v>
      </c>
      <c r="H60" s="22">
        <v>179</v>
      </c>
      <c r="I60" s="23">
        <v>0.12310866574965612</v>
      </c>
      <c r="J60" s="22">
        <v>237</v>
      </c>
      <c r="K60" s="23">
        <v>0.18064024390243902</v>
      </c>
      <c r="L60" s="22">
        <v>224</v>
      </c>
      <c r="M60" s="23">
        <v>0.18360655737704917</v>
      </c>
      <c r="N60" s="22">
        <v>7</v>
      </c>
      <c r="O60" s="23">
        <v>7.3684210526315783E-2</v>
      </c>
      <c r="P60" s="22">
        <v>10</v>
      </c>
      <c r="Q60" s="23">
        <v>0.2</v>
      </c>
      <c r="R60" s="22">
        <v>8</v>
      </c>
      <c r="S60" s="23">
        <v>0.22222222222222221</v>
      </c>
      <c r="T60" s="22">
        <v>71</v>
      </c>
      <c r="U60" s="23">
        <v>7.1717171717171721E-2</v>
      </c>
      <c r="V60" s="22">
        <v>95</v>
      </c>
      <c r="W60" s="23">
        <v>0.12632978723404256</v>
      </c>
      <c r="X60" s="22">
        <v>93</v>
      </c>
      <c r="Y60" s="23">
        <v>0.14027149321266968</v>
      </c>
      <c r="Z60" s="22">
        <v>57</v>
      </c>
      <c r="AA60" s="23">
        <v>9.515859766277128E-2</v>
      </c>
      <c r="AB60" s="22">
        <v>59</v>
      </c>
      <c r="AC60" s="23">
        <v>0.12606837606837606</v>
      </c>
      <c r="AD60" s="22">
        <v>59</v>
      </c>
      <c r="AE60" s="24">
        <v>0.15167095115681234</v>
      </c>
      <c r="AF60" s="30">
        <f t="shared" si="4"/>
        <v>514</v>
      </c>
      <c r="AG60" s="30">
        <f t="shared" si="3"/>
        <v>488</v>
      </c>
    </row>
    <row r="61" spans="1:36" x14ac:dyDescent="0.15">
      <c r="A61" s="17" t="s">
        <v>67</v>
      </c>
      <c r="B61" s="18">
        <v>103</v>
      </c>
      <c r="C61" s="19">
        <v>9.5547309833024119E-2</v>
      </c>
      <c r="D61" s="18">
        <v>64</v>
      </c>
      <c r="E61" s="19">
        <v>6.5106815869786366E-2</v>
      </c>
      <c r="F61" s="18">
        <v>69</v>
      </c>
      <c r="G61" s="19">
        <v>7.5824175824175818E-2</v>
      </c>
      <c r="H61" s="18">
        <v>56</v>
      </c>
      <c r="I61" s="19">
        <v>3.8514442916093537E-2</v>
      </c>
      <c r="J61" s="18">
        <v>115</v>
      </c>
      <c r="K61" s="19">
        <v>8.7652439024390238E-2</v>
      </c>
      <c r="L61" s="18">
        <v>128</v>
      </c>
      <c r="M61" s="19">
        <v>0.10491803278688525</v>
      </c>
      <c r="N61" s="18">
        <v>2</v>
      </c>
      <c r="O61" s="19">
        <v>2.1052631578947368E-2</v>
      </c>
      <c r="P61" s="18">
        <v>6</v>
      </c>
      <c r="Q61" s="19">
        <v>0.12</v>
      </c>
      <c r="R61" s="18">
        <v>5</v>
      </c>
      <c r="S61" s="19">
        <v>0.1388888888888889</v>
      </c>
      <c r="T61" s="18">
        <v>22</v>
      </c>
      <c r="U61" s="19">
        <v>2.2222222222222223E-2</v>
      </c>
      <c r="V61" s="18">
        <v>51</v>
      </c>
      <c r="W61" s="19">
        <v>6.7819148936170207E-2</v>
      </c>
      <c r="X61" s="18">
        <v>52</v>
      </c>
      <c r="Y61" s="19">
        <v>7.8431372549019607E-2</v>
      </c>
      <c r="Z61" s="18">
        <v>8</v>
      </c>
      <c r="AA61" s="19">
        <v>1.335559265442404E-2</v>
      </c>
      <c r="AB61" s="18">
        <v>32</v>
      </c>
      <c r="AC61" s="19">
        <v>6.8376068376068383E-2</v>
      </c>
      <c r="AD61" s="18">
        <v>27</v>
      </c>
      <c r="AE61" s="20">
        <v>6.9408740359897178E-2</v>
      </c>
      <c r="AF61" s="30">
        <f t="shared" si="4"/>
        <v>268</v>
      </c>
      <c r="AG61" s="30">
        <f t="shared" si="3"/>
        <v>281</v>
      </c>
    </row>
    <row r="62" spans="1:36" x14ac:dyDescent="0.15">
      <c r="A62" s="21" t="s">
        <v>68</v>
      </c>
      <c r="B62" s="22">
        <v>8</v>
      </c>
      <c r="C62" s="23">
        <v>7.4211502782931356E-3</v>
      </c>
      <c r="D62" s="22">
        <v>41</v>
      </c>
      <c r="E62" s="23">
        <v>4.170905391658189E-2</v>
      </c>
      <c r="F62" s="22">
        <v>47</v>
      </c>
      <c r="G62" s="23">
        <v>5.1648351648351645E-2</v>
      </c>
      <c r="H62" s="22">
        <v>8</v>
      </c>
      <c r="I62" s="23">
        <v>5.5020632737276479E-3</v>
      </c>
      <c r="J62" s="22">
        <v>87</v>
      </c>
      <c r="K62" s="23">
        <v>6.6310975609756101E-2</v>
      </c>
      <c r="L62" s="22">
        <v>92</v>
      </c>
      <c r="M62" s="23">
        <v>7.5409836065573776E-2</v>
      </c>
      <c r="N62" s="22">
        <v>0</v>
      </c>
      <c r="O62" s="23">
        <v>0</v>
      </c>
      <c r="P62" s="22">
        <v>3</v>
      </c>
      <c r="Q62" s="23">
        <v>0.06</v>
      </c>
      <c r="R62" s="22">
        <v>3</v>
      </c>
      <c r="S62" s="23">
        <v>8.3333333333333329E-2</v>
      </c>
      <c r="T62" s="22">
        <v>21</v>
      </c>
      <c r="U62" s="23">
        <v>2.1212121212121213E-2</v>
      </c>
      <c r="V62" s="22">
        <v>28</v>
      </c>
      <c r="W62" s="23">
        <v>3.7234042553191488E-2</v>
      </c>
      <c r="X62" s="22">
        <v>35</v>
      </c>
      <c r="Y62" s="23">
        <v>5.2790346907993967E-2</v>
      </c>
      <c r="Z62" s="22">
        <v>14</v>
      </c>
      <c r="AA62" s="23">
        <v>2.337228714524207E-2</v>
      </c>
      <c r="AB62" s="22">
        <v>17</v>
      </c>
      <c r="AC62" s="23">
        <v>3.6324786324786328E-2</v>
      </c>
      <c r="AD62" s="22">
        <v>21</v>
      </c>
      <c r="AE62" s="24">
        <v>5.3984575835475578E-2</v>
      </c>
      <c r="AF62" s="30">
        <f t="shared" si="4"/>
        <v>176</v>
      </c>
      <c r="AG62" s="30">
        <f t="shared" si="3"/>
        <v>198</v>
      </c>
    </row>
    <row r="63" spans="1:36" x14ac:dyDescent="0.15">
      <c r="A63" s="17" t="s">
        <v>69</v>
      </c>
      <c r="B63" s="18">
        <v>13</v>
      </c>
      <c r="C63" s="19">
        <v>1.2059369202226345E-2</v>
      </c>
      <c r="D63" s="18">
        <v>34</v>
      </c>
      <c r="E63" s="19">
        <v>3.4587995930824011E-2</v>
      </c>
      <c r="F63" s="18">
        <v>32</v>
      </c>
      <c r="G63" s="19">
        <v>3.5164835164835165E-2</v>
      </c>
      <c r="H63" s="18">
        <v>51</v>
      </c>
      <c r="I63" s="19">
        <v>3.5075653370013754E-2</v>
      </c>
      <c r="J63" s="18">
        <v>44</v>
      </c>
      <c r="K63" s="19">
        <v>3.3536585365853661E-2</v>
      </c>
      <c r="L63" s="18">
        <v>55</v>
      </c>
      <c r="M63" s="19">
        <v>4.5081967213114756E-2</v>
      </c>
      <c r="N63" s="18">
        <v>0</v>
      </c>
      <c r="O63" s="19">
        <v>0</v>
      </c>
      <c r="P63" s="18">
        <v>1</v>
      </c>
      <c r="Q63" s="19">
        <v>0.02</v>
      </c>
      <c r="R63" s="18">
        <v>0</v>
      </c>
      <c r="S63" s="19">
        <v>0</v>
      </c>
      <c r="T63" s="18">
        <v>7</v>
      </c>
      <c r="U63" s="19">
        <v>7.0707070707070711E-3</v>
      </c>
      <c r="V63" s="18">
        <v>51</v>
      </c>
      <c r="W63" s="19">
        <v>6.7819148936170207E-2</v>
      </c>
      <c r="X63" s="18">
        <v>47</v>
      </c>
      <c r="Y63" s="19">
        <v>7.0889894419306182E-2</v>
      </c>
      <c r="Z63" s="18">
        <v>2</v>
      </c>
      <c r="AA63" s="19">
        <v>3.3388981636060101E-3</v>
      </c>
      <c r="AB63" s="18">
        <v>1</v>
      </c>
      <c r="AC63" s="19">
        <v>2.136752136752137E-3</v>
      </c>
      <c r="AD63" s="18">
        <v>1</v>
      </c>
      <c r="AE63" s="20">
        <v>2.5706940874035988E-3</v>
      </c>
      <c r="AF63" s="30">
        <f t="shared" si="4"/>
        <v>131</v>
      </c>
      <c r="AG63" s="30">
        <f t="shared" si="3"/>
        <v>135</v>
      </c>
    </row>
    <row r="64" spans="1:36" x14ac:dyDescent="0.15">
      <c r="A64" s="21" t="s">
        <v>70</v>
      </c>
      <c r="B64" s="22">
        <v>19</v>
      </c>
      <c r="C64" s="23">
        <v>1.7625231910946195E-2</v>
      </c>
      <c r="D64" s="22">
        <v>82</v>
      </c>
      <c r="E64" s="23">
        <v>8.3418107833163779E-2</v>
      </c>
      <c r="F64" s="22">
        <v>90</v>
      </c>
      <c r="G64" s="23">
        <v>9.8901098901098897E-2</v>
      </c>
      <c r="H64" s="22">
        <v>12</v>
      </c>
      <c r="I64" s="23">
        <v>8.253094910591471E-3</v>
      </c>
      <c r="J64" s="22">
        <v>48</v>
      </c>
      <c r="K64" s="23">
        <v>3.6585365853658534E-2</v>
      </c>
      <c r="L64" s="22">
        <v>58</v>
      </c>
      <c r="M64" s="23">
        <v>4.7540983606557376E-2</v>
      </c>
      <c r="N64" s="22">
        <v>0</v>
      </c>
      <c r="O64" s="23">
        <v>0</v>
      </c>
      <c r="P64" s="22">
        <v>1</v>
      </c>
      <c r="Q64" s="23">
        <v>0.02</v>
      </c>
      <c r="R64" s="22">
        <v>1</v>
      </c>
      <c r="S64" s="23">
        <v>2.7777777777777776E-2</v>
      </c>
      <c r="T64" s="22">
        <v>22</v>
      </c>
      <c r="U64" s="23">
        <v>2.2222222222222223E-2</v>
      </c>
      <c r="V64" s="22">
        <v>19</v>
      </c>
      <c r="W64" s="23">
        <v>2.5265957446808509E-2</v>
      </c>
      <c r="X64" s="22">
        <v>21</v>
      </c>
      <c r="Y64" s="23">
        <v>3.1674208144796379E-2</v>
      </c>
      <c r="Z64" s="22">
        <v>6</v>
      </c>
      <c r="AA64" s="23">
        <v>1.001669449081803E-2</v>
      </c>
      <c r="AB64" s="22">
        <v>16</v>
      </c>
      <c r="AC64" s="23">
        <v>3.4188034188034191E-2</v>
      </c>
      <c r="AD64" s="22">
        <v>16</v>
      </c>
      <c r="AE64" s="24">
        <v>4.1131105398457581E-2</v>
      </c>
      <c r="AF64" s="37">
        <f t="shared" si="4"/>
        <v>166</v>
      </c>
      <c r="AG64" s="37">
        <f t="shared" si="3"/>
        <v>186</v>
      </c>
      <c r="AH64" s="36">
        <v>2000</v>
      </c>
      <c r="AI64" s="36">
        <v>2016</v>
      </c>
      <c r="AJ64" s="36">
        <v>2021</v>
      </c>
    </row>
    <row r="65" spans="1:37" x14ac:dyDescent="0.15">
      <c r="A65" s="11" t="s">
        <v>71</v>
      </c>
      <c r="B65" s="27">
        <v>46466</v>
      </c>
      <c r="C65" s="13"/>
      <c r="D65" s="27">
        <v>49638</v>
      </c>
      <c r="E65" s="13"/>
      <c r="F65" s="27">
        <v>54529</v>
      </c>
      <c r="G65" s="13"/>
      <c r="H65" s="27">
        <v>44030</v>
      </c>
      <c r="I65" s="13"/>
      <c r="J65" s="27">
        <v>62599</v>
      </c>
      <c r="K65" s="13"/>
      <c r="L65" s="27">
        <v>69264</v>
      </c>
      <c r="M65" s="13"/>
      <c r="N65" s="27">
        <v>34750</v>
      </c>
      <c r="O65" s="13"/>
      <c r="P65" s="27">
        <v>63889</v>
      </c>
      <c r="Q65" s="13"/>
      <c r="R65" s="27">
        <v>70000</v>
      </c>
      <c r="S65" s="13"/>
      <c r="T65" s="27">
        <v>41392</v>
      </c>
      <c r="U65" s="13"/>
      <c r="V65" s="27">
        <v>49858</v>
      </c>
      <c r="W65" s="13"/>
      <c r="X65" s="27">
        <v>57748</v>
      </c>
      <c r="Y65" s="13"/>
      <c r="Z65" s="27">
        <v>31927</v>
      </c>
      <c r="AA65" s="13"/>
      <c r="AB65" s="27">
        <v>50000</v>
      </c>
      <c r="AC65" s="13"/>
      <c r="AD65" s="27">
        <v>56830</v>
      </c>
      <c r="AE65" s="14"/>
      <c r="AF65" s="34">
        <f>SUM(AF55:AF64)</f>
        <v>3565</v>
      </c>
      <c r="AG65" s="34">
        <f>SUM(AG55:AG64)</f>
        <v>3218</v>
      </c>
      <c r="AH65" s="32">
        <f>AVERAGE(Z65,T65,N65,H65,B65)</f>
        <v>39713</v>
      </c>
      <c r="AI65" s="32">
        <f>AVERAGE(AB65,V65,P65,J65,D65)</f>
        <v>55196.800000000003</v>
      </c>
      <c r="AJ65" s="32">
        <f>AVERAGE(AD65,X65,R65,L65,F65)</f>
        <v>61674.2</v>
      </c>
      <c r="AK65" t="s">
        <v>119</v>
      </c>
    </row>
    <row r="66" spans="1:37" x14ac:dyDescent="0.15">
      <c r="A66" s="17" t="s">
        <v>45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6"/>
      <c r="AH66" s="32">
        <f>MEDIAN(B65,H65,N65,T65,Z65)</f>
        <v>41392</v>
      </c>
      <c r="AI66" s="32">
        <f>MEDIAN(D65,J65,P65,V65,AB65)</f>
        <v>50000</v>
      </c>
      <c r="AJ66" s="32">
        <f>MEDIAN(AD65,X65,R65,L65,F65)</f>
        <v>57748</v>
      </c>
      <c r="AK66" t="s">
        <v>120</v>
      </c>
    </row>
    <row r="67" spans="1:37" x14ac:dyDescent="0.15">
      <c r="A67" s="11" t="s">
        <v>72</v>
      </c>
      <c r="B67" s="12">
        <v>708</v>
      </c>
      <c r="C67" s="13"/>
      <c r="D67" s="12">
        <v>1145</v>
      </c>
      <c r="E67" s="13"/>
      <c r="F67" s="12">
        <v>1095</v>
      </c>
      <c r="G67" s="13"/>
      <c r="H67" s="12">
        <v>1037</v>
      </c>
      <c r="I67" s="13"/>
      <c r="J67" s="12">
        <v>1986</v>
      </c>
      <c r="K67" s="13"/>
      <c r="L67" s="12">
        <v>2083</v>
      </c>
      <c r="M67" s="13"/>
      <c r="N67" s="12">
        <v>72</v>
      </c>
      <c r="O67" s="13"/>
      <c r="P67" s="12">
        <v>100</v>
      </c>
      <c r="Q67" s="13"/>
      <c r="R67" s="12">
        <v>107</v>
      </c>
      <c r="S67" s="13"/>
      <c r="T67" s="12">
        <v>713</v>
      </c>
      <c r="U67" s="13"/>
      <c r="V67" s="12">
        <v>1010</v>
      </c>
      <c r="W67" s="13"/>
      <c r="X67" s="12">
        <v>937</v>
      </c>
      <c r="Y67" s="13"/>
      <c r="Z67" s="12">
        <v>387</v>
      </c>
      <c r="AA67" s="13"/>
      <c r="AB67" s="12">
        <v>802</v>
      </c>
      <c r="AC67" s="13"/>
      <c r="AD67" s="12">
        <v>826</v>
      </c>
      <c r="AE67" s="14"/>
    </row>
    <row r="68" spans="1:37" x14ac:dyDescent="0.15">
      <c r="A68" s="21" t="s">
        <v>61</v>
      </c>
      <c r="B68" s="22">
        <v>141</v>
      </c>
      <c r="C68" s="23">
        <v>0.19915254237288135</v>
      </c>
      <c r="D68" s="22">
        <v>242</v>
      </c>
      <c r="E68" s="23">
        <v>0.211353711790393</v>
      </c>
      <c r="F68" s="22">
        <v>220</v>
      </c>
      <c r="G68" s="23">
        <v>0.20091324200913241</v>
      </c>
      <c r="H68" s="22">
        <v>131</v>
      </c>
      <c r="I68" s="23">
        <v>0.12632594021215043</v>
      </c>
      <c r="J68" s="22">
        <v>191</v>
      </c>
      <c r="K68" s="23">
        <v>9.6173212487411883E-2</v>
      </c>
      <c r="L68" s="22">
        <v>178</v>
      </c>
      <c r="M68" s="23">
        <v>8.5453672587614021E-2</v>
      </c>
      <c r="N68" s="22">
        <v>16</v>
      </c>
      <c r="O68" s="23">
        <v>0.22222222222222221</v>
      </c>
      <c r="P68" s="22">
        <v>11</v>
      </c>
      <c r="Q68" s="23">
        <v>0.11</v>
      </c>
      <c r="R68" s="22">
        <v>11</v>
      </c>
      <c r="S68" s="23">
        <v>0.10280373831775701</v>
      </c>
      <c r="T68" s="22">
        <v>114</v>
      </c>
      <c r="U68" s="23">
        <v>0.15988779803646563</v>
      </c>
      <c r="V68" s="22">
        <v>130</v>
      </c>
      <c r="W68" s="23">
        <v>0.12871287128712872</v>
      </c>
      <c r="X68" s="22">
        <v>102</v>
      </c>
      <c r="Y68" s="23">
        <v>0.10885805763073639</v>
      </c>
      <c r="Z68" s="22">
        <v>115</v>
      </c>
      <c r="AA68" s="23">
        <v>0.29715762273901808</v>
      </c>
      <c r="AB68" s="22">
        <v>144</v>
      </c>
      <c r="AC68" s="23">
        <v>0.17955112219451372</v>
      </c>
      <c r="AD68" s="22">
        <v>130</v>
      </c>
      <c r="AE68" s="24">
        <v>0.15738498789346247</v>
      </c>
      <c r="AF68" s="30">
        <f>SUM(AB68,V68,P68,J68,D68)</f>
        <v>718</v>
      </c>
      <c r="AG68" s="30">
        <f>SUM(AD68,X68,R68,L68,F68)</f>
        <v>641</v>
      </c>
    </row>
    <row r="69" spans="1:37" x14ac:dyDescent="0.15">
      <c r="A69" s="17" t="s">
        <v>62</v>
      </c>
      <c r="B69" s="18">
        <v>89</v>
      </c>
      <c r="C69" s="19">
        <v>0.12570621468926554</v>
      </c>
      <c r="D69" s="18">
        <v>146</v>
      </c>
      <c r="E69" s="19">
        <v>0.12751091703056769</v>
      </c>
      <c r="F69" s="18">
        <v>132</v>
      </c>
      <c r="G69" s="19">
        <v>0.12054794520547946</v>
      </c>
      <c r="H69" s="18">
        <v>167</v>
      </c>
      <c r="I69" s="19">
        <v>0.16104146576663453</v>
      </c>
      <c r="J69" s="18">
        <v>186</v>
      </c>
      <c r="K69" s="19">
        <v>9.3655589123867067E-2</v>
      </c>
      <c r="L69" s="18">
        <v>175</v>
      </c>
      <c r="M69" s="19">
        <v>8.4013442150744119E-2</v>
      </c>
      <c r="N69" s="18">
        <v>12</v>
      </c>
      <c r="O69" s="19">
        <v>0.16666666666666666</v>
      </c>
      <c r="P69" s="18">
        <v>19</v>
      </c>
      <c r="Q69" s="19">
        <v>0.19</v>
      </c>
      <c r="R69" s="18">
        <v>18</v>
      </c>
      <c r="S69" s="19">
        <v>0.16822429906542055</v>
      </c>
      <c r="T69" s="18">
        <v>102</v>
      </c>
      <c r="U69" s="19">
        <v>0.14305750350631136</v>
      </c>
      <c r="V69" s="18">
        <v>166</v>
      </c>
      <c r="W69" s="19">
        <v>0.16435643564356436</v>
      </c>
      <c r="X69" s="18">
        <v>141</v>
      </c>
      <c r="Y69" s="19">
        <v>0.15048025613660618</v>
      </c>
      <c r="Z69" s="18">
        <v>74</v>
      </c>
      <c r="AA69" s="19">
        <v>0.19121447028423771</v>
      </c>
      <c r="AB69" s="18">
        <v>40</v>
      </c>
      <c r="AC69" s="19">
        <v>4.9875311720698257E-2</v>
      </c>
      <c r="AD69" s="18">
        <v>34</v>
      </c>
      <c r="AE69" s="20">
        <v>4.1162227602905568E-2</v>
      </c>
      <c r="AF69" s="30">
        <f t="shared" ref="AF69:AF77" si="5">SUM(AB69,V69,P69,J69,D69)</f>
        <v>557</v>
      </c>
      <c r="AG69" s="30">
        <f t="shared" ref="AG69:AG77" si="6">SUM(AD69,X69,R69,L69,F69)</f>
        <v>500</v>
      </c>
    </row>
    <row r="70" spans="1:37" x14ac:dyDescent="0.15">
      <c r="A70" s="21" t="s">
        <v>63</v>
      </c>
      <c r="B70" s="22">
        <v>94</v>
      </c>
      <c r="C70" s="23">
        <v>0.1327683615819209</v>
      </c>
      <c r="D70" s="22">
        <v>88</v>
      </c>
      <c r="E70" s="23">
        <v>7.6855895196506555E-2</v>
      </c>
      <c r="F70" s="22">
        <v>91</v>
      </c>
      <c r="G70" s="23">
        <v>8.3105022831050229E-2</v>
      </c>
      <c r="H70" s="22">
        <v>119</v>
      </c>
      <c r="I70" s="23">
        <v>0.11475409836065574</v>
      </c>
      <c r="J70" s="22">
        <v>209</v>
      </c>
      <c r="K70" s="23">
        <v>0.10523665659617321</v>
      </c>
      <c r="L70" s="22">
        <v>196</v>
      </c>
      <c r="M70" s="23">
        <v>9.409505520883342E-2</v>
      </c>
      <c r="N70" s="22">
        <v>4</v>
      </c>
      <c r="O70" s="23">
        <v>5.5555555555555552E-2</v>
      </c>
      <c r="P70" s="22">
        <v>4</v>
      </c>
      <c r="Q70" s="23">
        <v>0.04</v>
      </c>
      <c r="R70" s="22">
        <v>5</v>
      </c>
      <c r="S70" s="23">
        <v>4.6728971962616821E-2</v>
      </c>
      <c r="T70" s="22">
        <v>77</v>
      </c>
      <c r="U70" s="23">
        <v>0.10799438990182328</v>
      </c>
      <c r="V70" s="22">
        <v>120</v>
      </c>
      <c r="W70" s="23">
        <v>0.11881188118811881</v>
      </c>
      <c r="X70" s="22">
        <v>100</v>
      </c>
      <c r="Y70" s="23">
        <v>0.10672358591248667</v>
      </c>
      <c r="Z70" s="22">
        <v>62</v>
      </c>
      <c r="AA70" s="23">
        <v>0.16020671834625322</v>
      </c>
      <c r="AB70" s="22">
        <v>108</v>
      </c>
      <c r="AC70" s="23">
        <v>0.13466334164588528</v>
      </c>
      <c r="AD70" s="22">
        <v>101</v>
      </c>
      <c r="AE70" s="24">
        <v>0.12227602905569007</v>
      </c>
      <c r="AF70" s="30">
        <f t="shared" si="5"/>
        <v>529</v>
      </c>
      <c r="AG70" s="30">
        <f t="shared" si="6"/>
        <v>493</v>
      </c>
    </row>
    <row r="71" spans="1:37" x14ac:dyDescent="0.15">
      <c r="A71" s="17" t="s">
        <v>64</v>
      </c>
      <c r="B71" s="18">
        <v>105</v>
      </c>
      <c r="C71" s="19">
        <v>0.14830508474576271</v>
      </c>
      <c r="D71" s="18">
        <v>165</v>
      </c>
      <c r="E71" s="19">
        <v>0.14410480349344978</v>
      </c>
      <c r="F71" s="18">
        <v>138</v>
      </c>
      <c r="G71" s="19">
        <v>0.12602739726027398</v>
      </c>
      <c r="H71" s="18">
        <v>160</v>
      </c>
      <c r="I71" s="19">
        <v>0.15429122468659595</v>
      </c>
      <c r="J71" s="18">
        <v>316</v>
      </c>
      <c r="K71" s="19">
        <v>0.15911379657603222</v>
      </c>
      <c r="L71" s="18">
        <v>303</v>
      </c>
      <c r="M71" s="19">
        <v>0.14546327412385981</v>
      </c>
      <c r="N71" s="18">
        <v>12</v>
      </c>
      <c r="O71" s="19">
        <v>0.16666666666666666</v>
      </c>
      <c r="P71" s="18">
        <v>12</v>
      </c>
      <c r="Q71" s="19">
        <v>0.12</v>
      </c>
      <c r="R71" s="18">
        <v>13</v>
      </c>
      <c r="S71" s="19">
        <v>0.12149532710280374</v>
      </c>
      <c r="T71" s="18">
        <v>121</v>
      </c>
      <c r="U71" s="19">
        <v>0.1697054698457223</v>
      </c>
      <c r="V71" s="18">
        <v>156</v>
      </c>
      <c r="W71" s="19">
        <v>0.15445544554455445</v>
      </c>
      <c r="X71" s="18">
        <v>138</v>
      </c>
      <c r="Y71" s="19">
        <v>0.14727854855923159</v>
      </c>
      <c r="Z71" s="18">
        <v>50</v>
      </c>
      <c r="AA71" s="19">
        <v>0.12919896640826872</v>
      </c>
      <c r="AB71" s="18">
        <v>143</v>
      </c>
      <c r="AC71" s="19">
        <v>0.17830423940149626</v>
      </c>
      <c r="AD71" s="18">
        <v>126</v>
      </c>
      <c r="AE71" s="20">
        <v>0.15254237288135594</v>
      </c>
      <c r="AF71" s="30">
        <f t="shared" si="5"/>
        <v>792</v>
      </c>
      <c r="AG71" s="30">
        <f t="shared" si="6"/>
        <v>718</v>
      </c>
    </row>
    <row r="72" spans="1:37" x14ac:dyDescent="0.15">
      <c r="A72" s="21" t="s">
        <v>65</v>
      </c>
      <c r="B72" s="22">
        <v>158</v>
      </c>
      <c r="C72" s="23">
        <v>0.2231638418079096</v>
      </c>
      <c r="D72" s="22">
        <v>174</v>
      </c>
      <c r="E72" s="23">
        <v>0.15196506550218342</v>
      </c>
      <c r="F72" s="22">
        <v>159</v>
      </c>
      <c r="G72" s="23">
        <v>0.14520547945205478</v>
      </c>
      <c r="H72" s="22">
        <v>190</v>
      </c>
      <c r="I72" s="23">
        <v>0.18322082931533268</v>
      </c>
      <c r="J72" s="22">
        <v>375</v>
      </c>
      <c r="K72" s="23">
        <v>0.18882175226586104</v>
      </c>
      <c r="L72" s="22">
        <v>393</v>
      </c>
      <c r="M72" s="23">
        <v>0.18867018722995679</v>
      </c>
      <c r="N72" s="22">
        <v>16</v>
      </c>
      <c r="O72" s="23">
        <v>0.22222222222222221</v>
      </c>
      <c r="P72" s="22">
        <v>18</v>
      </c>
      <c r="Q72" s="23">
        <v>0.18</v>
      </c>
      <c r="R72" s="22">
        <v>18</v>
      </c>
      <c r="S72" s="23">
        <v>0.16822429906542055</v>
      </c>
      <c r="T72" s="22">
        <v>140</v>
      </c>
      <c r="U72" s="23">
        <v>0.19635343618513323</v>
      </c>
      <c r="V72" s="22">
        <v>170</v>
      </c>
      <c r="W72" s="23">
        <v>0.16831683168316833</v>
      </c>
      <c r="X72" s="22">
        <v>165</v>
      </c>
      <c r="Y72" s="23">
        <v>0.17609391675560299</v>
      </c>
      <c r="Z72" s="22">
        <v>48</v>
      </c>
      <c r="AA72" s="23">
        <v>0.12403100775193798</v>
      </c>
      <c r="AB72" s="22">
        <v>182</v>
      </c>
      <c r="AC72" s="23">
        <v>0.22693266832917705</v>
      </c>
      <c r="AD72" s="22">
        <v>202</v>
      </c>
      <c r="AE72" s="24">
        <v>0.24455205811138014</v>
      </c>
      <c r="AF72" s="30">
        <f t="shared" si="5"/>
        <v>919</v>
      </c>
      <c r="AG72" s="30">
        <f t="shared" si="6"/>
        <v>937</v>
      </c>
    </row>
    <row r="73" spans="1:37" x14ac:dyDescent="0.15">
      <c r="A73" s="17" t="s">
        <v>66</v>
      </c>
      <c r="B73" s="18">
        <v>24</v>
      </c>
      <c r="C73" s="19">
        <v>3.3898305084745763E-2</v>
      </c>
      <c r="D73" s="18">
        <v>119</v>
      </c>
      <c r="E73" s="19">
        <v>0.10393013100436681</v>
      </c>
      <c r="F73" s="18">
        <v>112</v>
      </c>
      <c r="G73" s="19">
        <v>0.10228310502283106</v>
      </c>
      <c r="H73" s="18">
        <v>109</v>
      </c>
      <c r="I73" s="19">
        <v>0.10511089681774349</v>
      </c>
      <c r="J73" s="18">
        <v>335</v>
      </c>
      <c r="K73" s="19">
        <v>0.16868076535750251</v>
      </c>
      <c r="L73" s="18">
        <v>359</v>
      </c>
      <c r="M73" s="19">
        <v>0.17234757561209793</v>
      </c>
      <c r="N73" s="18">
        <v>4</v>
      </c>
      <c r="O73" s="19">
        <v>5.5555555555555552E-2</v>
      </c>
      <c r="P73" s="18">
        <v>18</v>
      </c>
      <c r="Q73" s="19">
        <v>0.18</v>
      </c>
      <c r="R73" s="18">
        <v>19</v>
      </c>
      <c r="S73" s="19">
        <v>0.17757009345794392</v>
      </c>
      <c r="T73" s="18">
        <v>67</v>
      </c>
      <c r="U73" s="19">
        <v>9.3969144460028048E-2</v>
      </c>
      <c r="V73" s="18">
        <v>110</v>
      </c>
      <c r="W73" s="19">
        <v>0.10891089108910891</v>
      </c>
      <c r="X73" s="18">
        <v>120</v>
      </c>
      <c r="Y73" s="19">
        <v>0.12806830309498399</v>
      </c>
      <c r="Z73" s="18">
        <v>11</v>
      </c>
      <c r="AA73" s="19">
        <v>2.8423772609819122E-2</v>
      </c>
      <c r="AB73" s="18">
        <v>91</v>
      </c>
      <c r="AC73" s="19">
        <v>0.11346633416458853</v>
      </c>
      <c r="AD73" s="18">
        <v>112</v>
      </c>
      <c r="AE73" s="20">
        <v>0.13559322033898305</v>
      </c>
      <c r="AF73" s="30">
        <f t="shared" si="5"/>
        <v>673</v>
      </c>
      <c r="AG73" s="30">
        <f t="shared" si="6"/>
        <v>722</v>
      </c>
    </row>
    <row r="74" spans="1:37" x14ac:dyDescent="0.15">
      <c r="A74" s="21" t="s">
        <v>67</v>
      </c>
      <c r="B74" s="22">
        <v>46</v>
      </c>
      <c r="C74" s="23">
        <v>6.4971751412429377E-2</v>
      </c>
      <c r="D74" s="22">
        <v>61</v>
      </c>
      <c r="E74" s="23">
        <v>5.3275109170305673E-2</v>
      </c>
      <c r="F74" s="22">
        <v>72</v>
      </c>
      <c r="G74" s="23">
        <v>6.575342465753424E-2</v>
      </c>
      <c r="H74" s="22">
        <v>50</v>
      </c>
      <c r="I74" s="23">
        <v>4.8216007714561235E-2</v>
      </c>
      <c r="J74" s="22">
        <v>144</v>
      </c>
      <c r="K74" s="23">
        <v>7.2507552870090641E-2</v>
      </c>
      <c r="L74" s="22">
        <v>182</v>
      </c>
      <c r="M74" s="23">
        <v>8.7373979836773891E-2</v>
      </c>
      <c r="N74" s="22">
        <v>2</v>
      </c>
      <c r="O74" s="23">
        <v>2.7777777777777776E-2</v>
      </c>
      <c r="P74" s="22">
        <v>8</v>
      </c>
      <c r="Q74" s="23">
        <v>0.08</v>
      </c>
      <c r="R74" s="22">
        <v>10</v>
      </c>
      <c r="S74" s="23">
        <v>9.3457943925233641E-2</v>
      </c>
      <c r="T74" s="22">
        <v>13</v>
      </c>
      <c r="U74" s="23">
        <v>1.82328190743338E-2</v>
      </c>
      <c r="V74" s="22">
        <v>52</v>
      </c>
      <c r="W74" s="23">
        <v>5.1485148514851482E-2</v>
      </c>
      <c r="X74" s="22">
        <v>58</v>
      </c>
      <c r="Y74" s="23">
        <v>6.1899679829242264E-2</v>
      </c>
      <c r="Z74" s="22">
        <v>13</v>
      </c>
      <c r="AA74" s="23">
        <v>3.3591731266149873E-2</v>
      </c>
      <c r="AB74" s="22">
        <v>44</v>
      </c>
      <c r="AC74" s="23">
        <v>5.4862842892768077E-2</v>
      </c>
      <c r="AD74" s="22">
        <v>48</v>
      </c>
      <c r="AE74" s="24">
        <v>5.8111380145278453E-2</v>
      </c>
      <c r="AF74" s="30">
        <f t="shared" si="5"/>
        <v>309</v>
      </c>
      <c r="AG74" s="30">
        <f t="shared" si="6"/>
        <v>370</v>
      </c>
    </row>
    <row r="75" spans="1:37" x14ac:dyDescent="0.15">
      <c r="A75" s="17" t="s">
        <v>68</v>
      </c>
      <c r="B75" s="18">
        <v>37</v>
      </c>
      <c r="C75" s="19">
        <v>5.2259887005649715E-2</v>
      </c>
      <c r="D75" s="18">
        <v>38</v>
      </c>
      <c r="E75" s="19">
        <v>3.3187772925764192E-2</v>
      </c>
      <c r="F75" s="18">
        <v>43</v>
      </c>
      <c r="G75" s="19">
        <v>3.9269406392694065E-2</v>
      </c>
      <c r="H75" s="18">
        <v>31</v>
      </c>
      <c r="I75" s="19">
        <v>2.9893924783027964E-2</v>
      </c>
      <c r="J75" s="18">
        <v>113</v>
      </c>
      <c r="K75" s="19">
        <v>5.689828801611279E-2</v>
      </c>
      <c r="L75" s="18">
        <v>133</v>
      </c>
      <c r="M75" s="19">
        <v>6.3850216034565532E-2</v>
      </c>
      <c r="N75" s="18">
        <v>2</v>
      </c>
      <c r="O75" s="19">
        <v>2.7777777777777776E-2</v>
      </c>
      <c r="P75" s="18">
        <v>5</v>
      </c>
      <c r="Q75" s="19">
        <v>0.05</v>
      </c>
      <c r="R75" s="18">
        <v>6</v>
      </c>
      <c r="S75" s="19">
        <v>5.6074766355140186E-2</v>
      </c>
      <c r="T75" s="18">
        <v>25</v>
      </c>
      <c r="U75" s="19">
        <v>3.5063113604488078E-2</v>
      </c>
      <c r="V75" s="18">
        <v>32</v>
      </c>
      <c r="W75" s="19">
        <v>3.1683168316831684E-2</v>
      </c>
      <c r="X75" s="18">
        <v>40</v>
      </c>
      <c r="Y75" s="19">
        <v>4.2689434364994665E-2</v>
      </c>
      <c r="Z75" s="18">
        <v>9</v>
      </c>
      <c r="AA75" s="19">
        <v>2.3255813953488372E-2</v>
      </c>
      <c r="AB75" s="18">
        <v>23</v>
      </c>
      <c r="AC75" s="19">
        <v>2.8678304239401497E-2</v>
      </c>
      <c r="AD75" s="18">
        <v>37</v>
      </c>
      <c r="AE75" s="20">
        <v>4.4794188861985475E-2</v>
      </c>
      <c r="AF75" s="30">
        <f t="shared" si="5"/>
        <v>211</v>
      </c>
      <c r="AG75" s="30">
        <f t="shared" si="6"/>
        <v>259</v>
      </c>
    </row>
    <row r="76" spans="1:37" x14ac:dyDescent="0.15">
      <c r="A76" s="21" t="s">
        <v>69</v>
      </c>
      <c r="B76" s="22">
        <v>10</v>
      </c>
      <c r="C76" s="23">
        <v>1.4124293785310734E-2</v>
      </c>
      <c r="D76" s="22">
        <v>35</v>
      </c>
      <c r="E76" s="23">
        <v>3.0567685589519649E-2</v>
      </c>
      <c r="F76" s="22">
        <v>38</v>
      </c>
      <c r="G76" s="23">
        <v>3.4703196347031964E-2</v>
      </c>
      <c r="H76" s="22">
        <v>21</v>
      </c>
      <c r="I76" s="23">
        <v>2.0250723240115717E-2</v>
      </c>
      <c r="J76" s="22">
        <v>58</v>
      </c>
      <c r="K76" s="23">
        <v>2.920443101711984E-2</v>
      </c>
      <c r="L76" s="22">
        <v>79</v>
      </c>
      <c r="M76" s="23">
        <v>3.7926068170907344E-2</v>
      </c>
      <c r="N76" s="22">
        <v>0</v>
      </c>
      <c r="O76" s="23">
        <v>0</v>
      </c>
      <c r="P76" s="22">
        <v>3</v>
      </c>
      <c r="Q76" s="23">
        <v>0.03</v>
      </c>
      <c r="R76" s="22">
        <v>4</v>
      </c>
      <c r="S76" s="23">
        <v>3.7383177570093455E-2</v>
      </c>
      <c r="T76" s="22">
        <v>25</v>
      </c>
      <c r="U76" s="23">
        <v>3.5063113604488078E-2</v>
      </c>
      <c r="V76" s="22">
        <v>55</v>
      </c>
      <c r="W76" s="23">
        <v>5.4455445544554455E-2</v>
      </c>
      <c r="X76" s="22">
        <v>53</v>
      </c>
      <c r="Y76" s="23">
        <v>5.656350053361793E-2</v>
      </c>
      <c r="Z76" s="22">
        <v>0</v>
      </c>
      <c r="AA76" s="23">
        <v>0</v>
      </c>
      <c r="AB76" s="22">
        <v>3</v>
      </c>
      <c r="AC76" s="23">
        <v>3.740648379052369E-3</v>
      </c>
      <c r="AD76" s="22">
        <v>6</v>
      </c>
      <c r="AE76" s="24">
        <v>7.2639225181598066E-3</v>
      </c>
      <c r="AF76" s="30">
        <f t="shared" si="5"/>
        <v>154</v>
      </c>
      <c r="AG76" s="30">
        <f t="shared" si="6"/>
        <v>180</v>
      </c>
    </row>
    <row r="77" spans="1:37" x14ac:dyDescent="0.15">
      <c r="A77" s="17" t="s">
        <v>70</v>
      </c>
      <c r="B77" s="18">
        <v>4</v>
      </c>
      <c r="C77" s="19">
        <v>5.6497175141242938E-3</v>
      </c>
      <c r="D77" s="18">
        <v>77</v>
      </c>
      <c r="E77" s="19">
        <v>6.724890829694323E-2</v>
      </c>
      <c r="F77" s="18">
        <v>90</v>
      </c>
      <c r="G77" s="19">
        <v>8.2191780821917804E-2</v>
      </c>
      <c r="H77" s="18">
        <v>59</v>
      </c>
      <c r="I77" s="19">
        <v>5.6894889103182258E-2</v>
      </c>
      <c r="J77" s="18">
        <v>59</v>
      </c>
      <c r="K77" s="19">
        <v>2.9707955689828803E-2</v>
      </c>
      <c r="L77" s="18">
        <v>85</v>
      </c>
      <c r="M77" s="19">
        <v>4.0806529044647141E-2</v>
      </c>
      <c r="N77" s="18">
        <v>4</v>
      </c>
      <c r="O77" s="19">
        <v>5.5555555555555552E-2</v>
      </c>
      <c r="P77" s="18">
        <v>2</v>
      </c>
      <c r="Q77" s="19">
        <v>0.02</v>
      </c>
      <c r="R77" s="18">
        <v>3</v>
      </c>
      <c r="S77" s="19">
        <v>2.8037383177570093E-2</v>
      </c>
      <c r="T77" s="18">
        <v>29</v>
      </c>
      <c r="U77" s="19">
        <v>4.067321178120617E-2</v>
      </c>
      <c r="V77" s="18">
        <v>19</v>
      </c>
      <c r="W77" s="19">
        <v>1.8811881188118811E-2</v>
      </c>
      <c r="X77" s="18">
        <v>20</v>
      </c>
      <c r="Y77" s="19">
        <v>2.1344717182497332E-2</v>
      </c>
      <c r="Z77" s="18">
        <v>5</v>
      </c>
      <c r="AA77" s="19">
        <v>1.2919896640826873E-2</v>
      </c>
      <c r="AB77" s="18">
        <v>24</v>
      </c>
      <c r="AC77" s="19">
        <v>2.9925187032418952E-2</v>
      </c>
      <c r="AD77" s="18">
        <v>30</v>
      </c>
      <c r="AE77" s="20">
        <v>3.6319612590799029E-2</v>
      </c>
      <c r="AF77" s="37">
        <f t="shared" si="5"/>
        <v>181</v>
      </c>
      <c r="AG77" s="37">
        <f t="shared" si="6"/>
        <v>228</v>
      </c>
      <c r="AH77" s="36">
        <v>2000</v>
      </c>
      <c r="AI77" s="36">
        <v>2016</v>
      </c>
      <c r="AJ77" s="36">
        <v>2021</v>
      </c>
    </row>
    <row r="78" spans="1:37" x14ac:dyDescent="0.15">
      <c r="A78" s="11" t="s">
        <v>71</v>
      </c>
      <c r="B78" s="27">
        <v>39286</v>
      </c>
      <c r="C78" s="13"/>
      <c r="D78" s="27">
        <v>43773</v>
      </c>
      <c r="E78" s="13"/>
      <c r="F78" s="27">
        <v>46359</v>
      </c>
      <c r="G78" s="13"/>
      <c r="H78" s="27">
        <v>44516</v>
      </c>
      <c r="I78" s="13"/>
      <c r="J78" s="27">
        <v>56067</v>
      </c>
      <c r="K78" s="13"/>
      <c r="L78" s="27">
        <v>62055</v>
      </c>
      <c r="M78" s="13"/>
      <c r="N78" s="27">
        <v>40000</v>
      </c>
      <c r="O78" s="13"/>
      <c r="P78" s="27">
        <v>55556</v>
      </c>
      <c r="Q78" s="13"/>
      <c r="R78" s="27">
        <v>59028</v>
      </c>
      <c r="S78" s="13"/>
      <c r="T78" s="27">
        <v>42872</v>
      </c>
      <c r="U78" s="13"/>
      <c r="V78" s="27">
        <v>43558</v>
      </c>
      <c r="W78" s="13"/>
      <c r="X78" s="27">
        <v>48641</v>
      </c>
      <c r="Y78" s="13"/>
      <c r="Z78" s="27">
        <v>25726</v>
      </c>
      <c r="AA78" s="13"/>
      <c r="AB78" s="27">
        <v>46434</v>
      </c>
      <c r="AC78" s="13"/>
      <c r="AD78" s="27">
        <v>52723</v>
      </c>
      <c r="AE78" s="14"/>
      <c r="AF78" s="34">
        <f>SUM(AF68:AF77)</f>
        <v>5043</v>
      </c>
      <c r="AG78" s="34">
        <f>SUM(AG68:AG77)</f>
        <v>5048</v>
      </c>
      <c r="AH78" s="32">
        <f>AVERAGE(Z78,T78,N78,H78,B78)</f>
        <v>38480</v>
      </c>
      <c r="AI78" s="32">
        <f>AVERAGE(AB78,V78,P78,J78,D78)</f>
        <v>49077.599999999999</v>
      </c>
      <c r="AJ78" s="32">
        <f>AVERAGE(AD78,X78,R78,L78,F78)</f>
        <v>53761.2</v>
      </c>
      <c r="AK78" t="s">
        <v>119</v>
      </c>
    </row>
    <row r="79" spans="1:37" x14ac:dyDescent="0.15">
      <c r="A79" s="17" t="s">
        <v>45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6"/>
      <c r="AH79" s="32">
        <f>MEDIAN(B78,H78,N78,T78,Z78)</f>
        <v>40000</v>
      </c>
      <c r="AI79" s="32">
        <f>MEDIAN(D78,J78,P78,V78,AB78)</f>
        <v>46434</v>
      </c>
      <c r="AJ79" s="32">
        <f>MEDIAN(AD78,X78,R78,L78,F78)</f>
        <v>52723</v>
      </c>
      <c r="AK79" t="s">
        <v>120</v>
      </c>
    </row>
    <row r="80" spans="1:37" x14ac:dyDescent="0.15">
      <c r="A80" s="11" t="s">
        <v>73</v>
      </c>
      <c r="B80" s="12">
        <v>509</v>
      </c>
      <c r="C80" s="13"/>
      <c r="D80" s="12">
        <v>850</v>
      </c>
      <c r="E80" s="13"/>
      <c r="F80" s="12">
        <v>1014</v>
      </c>
      <c r="G80" s="13"/>
      <c r="H80" s="12">
        <v>1009</v>
      </c>
      <c r="I80" s="13"/>
      <c r="J80" s="12">
        <v>1695</v>
      </c>
      <c r="K80" s="13"/>
      <c r="L80" s="12">
        <v>2055</v>
      </c>
      <c r="M80" s="13"/>
      <c r="N80" s="12">
        <v>50</v>
      </c>
      <c r="O80" s="13"/>
      <c r="P80" s="12">
        <v>76</v>
      </c>
      <c r="Q80" s="13"/>
      <c r="R80" s="12">
        <v>88</v>
      </c>
      <c r="S80" s="13"/>
      <c r="T80" s="12">
        <v>551</v>
      </c>
      <c r="U80" s="13"/>
      <c r="V80" s="12">
        <v>846</v>
      </c>
      <c r="W80" s="13"/>
      <c r="X80" s="12">
        <v>981</v>
      </c>
      <c r="Y80" s="13"/>
      <c r="Z80" s="12">
        <v>237</v>
      </c>
      <c r="AA80" s="13"/>
      <c r="AB80" s="12">
        <v>532</v>
      </c>
      <c r="AC80" s="13"/>
      <c r="AD80" s="12">
        <v>637</v>
      </c>
      <c r="AE80" s="14"/>
    </row>
    <row r="81" spans="1:37" x14ac:dyDescent="0.15">
      <c r="A81" s="17" t="s">
        <v>61</v>
      </c>
      <c r="B81" s="18">
        <v>194</v>
      </c>
      <c r="C81" s="19">
        <v>0.38113948919449903</v>
      </c>
      <c r="D81" s="18">
        <v>201</v>
      </c>
      <c r="E81" s="19">
        <v>0.23647058823529413</v>
      </c>
      <c r="F81" s="18">
        <v>233</v>
      </c>
      <c r="G81" s="19">
        <v>0.22978303747534518</v>
      </c>
      <c r="H81" s="18">
        <v>183</v>
      </c>
      <c r="I81" s="19">
        <v>0.18136769078295342</v>
      </c>
      <c r="J81" s="18">
        <v>148</v>
      </c>
      <c r="K81" s="19">
        <v>8.7315634218289084E-2</v>
      </c>
      <c r="L81" s="18">
        <v>155</v>
      </c>
      <c r="M81" s="19">
        <v>7.5425790754257913E-2</v>
      </c>
      <c r="N81" s="18">
        <v>7</v>
      </c>
      <c r="O81" s="19">
        <v>0.14000000000000001</v>
      </c>
      <c r="P81" s="18">
        <v>7</v>
      </c>
      <c r="Q81" s="19">
        <v>9.2105263157894732E-2</v>
      </c>
      <c r="R81" s="18">
        <v>9</v>
      </c>
      <c r="S81" s="19">
        <v>0.10227272727272728</v>
      </c>
      <c r="T81" s="18">
        <v>228</v>
      </c>
      <c r="U81" s="19">
        <v>0.41379310344827586</v>
      </c>
      <c r="V81" s="18">
        <v>148</v>
      </c>
      <c r="W81" s="19">
        <v>0.17494089834515367</v>
      </c>
      <c r="X81" s="18">
        <v>146</v>
      </c>
      <c r="Y81" s="19">
        <v>0.1488277268093782</v>
      </c>
      <c r="Z81" s="18">
        <v>80</v>
      </c>
      <c r="AA81" s="19">
        <v>0.33755274261603374</v>
      </c>
      <c r="AB81" s="18">
        <v>93</v>
      </c>
      <c r="AC81" s="19">
        <v>0.17481203007518797</v>
      </c>
      <c r="AD81" s="18">
        <v>98</v>
      </c>
      <c r="AE81" s="20">
        <v>0.15384615384615385</v>
      </c>
      <c r="AF81" s="30">
        <f>SUM(AB81,V81,P81,J81,D81)</f>
        <v>597</v>
      </c>
      <c r="AG81" s="30">
        <f>SUM(AD81,X81,R81,L81,F81)</f>
        <v>641</v>
      </c>
    </row>
    <row r="82" spans="1:37" x14ac:dyDescent="0.15">
      <c r="A82" s="21" t="s">
        <v>62</v>
      </c>
      <c r="B82" s="22">
        <v>36</v>
      </c>
      <c r="C82" s="23">
        <v>7.072691552062868E-2</v>
      </c>
      <c r="D82" s="22">
        <v>112</v>
      </c>
      <c r="E82" s="23">
        <v>0.13176470588235295</v>
      </c>
      <c r="F82" s="22">
        <v>125</v>
      </c>
      <c r="G82" s="23">
        <v>0.1232741617357002</v>
      </c>
      <c r="H82" s="22">
        <v>232</v>
      </c>
      <c r="I82" s="23">
        <v>0.22993062438057482</v>
      </c>
      <c r="J82" s="22">
        <v>169</v>
      </c>
      <c r="K82" s="23">
        <v>9.9705014749262535E-2</v>
      </c>
      <c r="L82" s="22">
        <v>181</v>
      </c>
      <c r="M82" s="23">
        <v>8.8077858880778584E-2</v>
      </c>
      <c r="N82" s="22">
        <v>8</v>
      </c>
      <c r="O82" s="23">
        <v>0.16</v>
      </c>
      <c r="P82" s="22">
        <v>11</v>
      </c>
      <c r="Q82" s="23">
        <v>0.14473684210526316</v>
      </c>
      <c r="R82" s="22">
        <v>12</v>
      </c>
      <c r="S82" s="23">
        <v>0.13636363636363635</v>
      </c>
      <c r="T82" s="22">
        <v>99</v>
      </c>
      <c r="U82" s="23">
        <v>0.17967332123411978</v>
      </c>
      <c r="V82" s="22">
        <v>139</v>
      </c>
      <c r="W82" s="23">
        <v>0.16430260047281323</v>
      </c>
      <c r="X82" s="22">
        <v>150</v>
      </c>
      <c r="Y82" s="23">
        <v>0.1529051987767584</v>
      </c>
      <c r="Z82" s="22">
        <v>58</v>
      </c>
      <c r="AA82" s="23">
        <v>0.24472573839662448</v>
      </c>
      <c r="AB82" s="22">
        <v>124</v>
      </c>
      <c r="AC82" s="23">
        <v>0.23308270676691728</v>
      </c>
      <c r="AD82" s="22">
        <v>122</v>
      </c>
      <c r="AE82" s="24">
        <v>0.19152276295133439</v>
      </c>
      <c r="AF82" s="30">
        <f t="shared" ref="AF82:AF90" si="7">SUM(AB82,V82,P82,J82,D82)</f>
        <v>555</v>
      </c>
      <c r="AG82" s="30">
        <f t="shared" ref="AG82:AG90" si="8">SUM(AD82,X82,R82,L82,F82)</f>
        <v>590</v>
      </c>
    </row>
    <row r="83" spans="1:37" x14ac:dyDescent="0.15">
      <c r="A83" s="17" t="s">
        <v>63</v>
      </c>
      <c r="B83" s="18">
        <v>84</v>
      </c>
      <c r="C83" s="19">
        <v>0.16502946954813361</v>
      </c>
      <c r="D83" s="18">
        <v>89</v>
      </c>
      <c r="E83" s="19">
        <v>0.10470588235294118</v>
      </c>
      <c r="F83" s="18">
        <v>113</v>
      </c>
      <c r="G83" s="19">
        <v>0.11143984220907298</v>
      </c>
      <c r="H83" s="18">
        <v>201</v>
      </c>
      <c r="I83" s="19">
        <v>0.19920713577799801</v>
      </c>
      <c r="J83" s="18">
        <v>215</v>
      </c>
      <c r="K83" s="19">
        <v>0.12684365781710916</v>
      </c>
      <c r="L83" s="18">
        <v>225</v>
      </c>
      <c r="M83" s="19">
        <v>0.10948905109489052</v>
      </c>
      <c r="N83" s="18">
        <v>16</v>
      </c>
      <c r="O83" s="19">
        <v>0.32</v>
      </c>
      <c r="P83" s="18">
        <v>8</v>
      </c>
      <c r="Q83" s="19">
        <v>0.10526315789473684</v>
      </c>
      <c r="R83" s="18">
        <v>10</v>
      </c>
      <c r="S83" s="19">
        <v>0.11363636363636363</v>
      </c>
      <c r="T83" s="18">
        <v>91</v>
      </c>
      <c r="U83" s="19">
        <v>0.16515426497277677</v>
      </c>
      <c r="V83" s="18">
        <v>89</v>
      </c>
      <c r="W83" s="19">
        <v>0.10520094562647754</v>
      </c>
      <c r="X83" s="18">
        <v>94</v>
      </c>
      <c r="Y83" s="19">
        <v>9.5820591233435268E-2</v>
      </c>
      <c r="Z83" s="18">
        <v>31</v>
      </c>
      <c r="AA83" s="19">
        <v>0.13080168776371309</v>
      </c>
      <c r="AB83" s="18">
        <v>58</v>
      </c>
      <c r="AC83" s="19">
        <v>0.10902255639097744</v>
      </c>
      <c r="AD83" s="18">
        <v>66</v>
      </c>
      <c r="AE83" s="20">
        <v>0.10361067503924647</v>
      </c>
      <c r="AF83" s="30">
        <f t="shared" si="7"/>
        <v>459</v>
      </c>
      <c r="AG83" s="30">
        <f t="shared" si="8"/>
        <v>508</v>
      </c>
    </row>
    <row r="84" spans="1:37" x14ac:dyDescent="0.15">
      <c r="A84" s="21" t="s">
        <v>64</v>
      </c>
      <c r="B84" s="22">
        <v>103</v>
      </c>
      <c r="C84" s="23">
        <v>0.20235756385068762</v>
      </c>
      <c r="D84" s="22">
        <v>110</v>
      </c>
      <c r="E84" s="23">
        <v>0.12941176470588237</v>
      </c>
      <c r="F84" s="22">
        <v>119</v>
      </c>
      <c r="G84" s="23">
        <v>0.11735700197238659</v>
      </c>
      <c r="H84" s="22">
        <v>199</v>
      </c>
      <c r="I84" s="23">
        <v>0.19722497522299307</v>
      </c>
      <c r="J84" s="22">
        <v>323</v>
      </c>
      <c r="K84" s="23">
        <v>0.19056047197640119</v>
      </c>
      <c r="L84" s="22">
        <v>360</v>
      </c>
      <c r="M84" s="23">
        <v>0.17518248175182483</v>
      </c>
      <c r="N84" s="22">
        <v>6</v>
      </c>
      <c r="O84" s="23">
        <v>0.12</v>
      </c>
      <c r="P84" s="22">
        <v>12</v>
      </c>
      <c r="Q84" s="23">
        <v>0.15789473684210525</v>
      </c>
      <c r="R84" s="22">
        <v>12</v>
      </c>
      <c r="S84" s="23">
        <v>0.13636363636363635</v>
      </c>
      <c r="T84" s="22">
        <v>86</v>
      </c>
      <c r="U84" s="23">
        <v>0.1560798548094374</v>
      </c>
      <c r="V84" s="22">
        <v>114</v>
      </c>
      <c r="W84" s="23">
        <v>0.13475177304964539</v>
      </c>
      <c r="X84" s="22">
        <v>124</v>
      </c>
      <c r="Y84" s="23">
        <v>0.12640163098878696</v>
      </c>
      <c r="Z84" s="22">
        <v>34</v>
      </c>
      <c r="AA84" s="23">
        <v>0.14345991561181434</v>
      </c>
      <c r="AB84" s="22">
        <v>92</v>
      </c>
      <c r="AC84" s="23">
        <v>0.17293233082706766</v>
      </c>
      <c r="AD84" s="22">
        <v>106</v>
      </c>
      <c r="AE84" s="24">
        <v>0.1664050235478807</v>
      </c>
      <c r="AF84" s="30">
        <f t="shared" si="7"/>
        <v>651</v>
      </c>
      <c r="AG84" s="30">
        <f t="shared" si="8"/>
        <v>721</v>
      </c>
    </row>
    <row r="85" spans="1:37" x14ac:dyDescent="0.15">
      <c r="A85" s="17" t="s">
        <v>65</v>
      </c>
      <c r="B85" s="18">
        <v>51</v>
      </c>
      <c r="C85" s="19">
        <v>0.10019646365422397</v>
      </c>
      <c r="D85" s="18">
        <v>140</v>
      </c>
      <c r="E85" s="19">
        <v>0.16470588235294117</v>
      </c>
      <c r="F85" s="18">
        <v>167</v>
      </c>
      <c r="G85" s="19">
        <v>0.16469428007889547</v>
      </c>
      <c r="H85" s="18">
        <v>106</v>
      </c>
      <c r="I85" s="19">
        <v>0.10505450941526263</v>
      </c>
      <c r="J85" s="18">
        <v>343</v>
      </c>
      <c r="K85" s="19">
        <v>0.20235988200589972</v>
      </c>
      <c r="L85" s="18">
        <v>427</v>
      </c>
      <c r="M85" s="19">
        <v>0.20778588807785889</v>
      </c>
      <c r="N85" s="18">
        <v>7</v>
      </c>
      <c r="O85" s="19">
        <v>0.14000000000000001</v>
      </c>
      <c r="P85" s="18">
        <v>18</v>
      </c>
      <c r="Q85" s="19">
        <v>0.23684210526315788</v>
      </c>
      <c r="R85" s="18">
        <v>19</v>
      </c>
      <c r="S85" s="19">
        <v>0.21590909090909091</v>
      </c>
      <c r="T85" s="18">
        <v>40</v>
      </c>
      <c r="U85" s="19">
        <v>7.2595281306715068E-2</v>
      </c>
      <c r="V85" s="18">
        <v>165</v>
      </c>
      <c r="W85" s="19">
        <v>0.19503546099290781</v>
      </c>
      <c r="X85" s="18">
        <v>198</v>
      </c>
      <c r="Y85" s="19">
        <v>0.20183486238532111</v>
      </c>
      <c r="Z85" s="18">
        <v>24</v>
      </c>
      <c r="AA85" s="19">
        <v>0.10126582278481013</v>
      </c>
      <c r="AB85" s="18">
        <v>59</v>
      </c>
      <c r="AC85" s="19">
        <v>0.11090225563909774</v>
      </c>
      <c r="AD85" s="18">
        <v>83</v>
      </c>
      <c r="AE85" s="20">
        <v>0.13029827315541601</v>
      </c>
      <c r="AF85" s="30">
        <f t="shared" si="7"/>
        <v>725</v>
      </c>
      <c r="AG85" s="30">
        <f t="shared" si="8"/>
        <v>894</v>
      </c>
    </row>
    <row r="86" spans="1:37" x14ac:dyDescent="0.15">
      <c r="A86" s="21" t="s">
        <v>66</v>
      </c>
      <c r="B86" s="22">
        <v>13</v>
      </c>
      <c r="C86" s="23">
        <v>2.5540275049115914E-2</v>
      </c>
      <c r="D86" s="22">
        <v>148</v>
      </c>
      <c r="E86" s="23">
        <v>0.17411764705882352</v>
      </c>
      <c r="F86" s="22">
        <v>183</v>
      </c>
      <c r="G86" s="23">
        <v>0.18047337278106509</v>
      </c>
      <c r="H86" s="22">
        <v>17</v>
      </c>
      <c r="I86" s="23">
        <v>1.6848364717542121E-2</v>
      </c>
      <c r="J86" s="22">
        <v>190</v>
      </c>
      <c r="K86" s="23">
        <v>0.11209439528023599</v>
      </c>
      <c r="L86" s="22">
        <v>237</v>
      </c>
      <c r="M86" s="23">
        <v>0.11532846715328467</v>
      </c>
      <c r="N86" s="22">
        <v>5</v>
      </c>
      <c r="O86" s="23">
        <v>0.1</v>
      </c>
      <c r="P86" s="22">
        <v>6</v>
      </c>
      <c r="Q86" s="23">
        <v>7.8947368421052627E-2</v>
      </c>
      <c r="R86" s="22">
        <v>7</v>
      </c>
      <c r="S86" s="23">
        <v>7.9545454545454544E-2</v>
      </c>
      <c r="T86" s="22">
        <v>5</v>
      </c>
      <c r="U86" s="23">
        <v>9.0744101633393835E-3</v>
      </c>
      <c r="V86" s="22">
        <v>40</v>
      </c>
      <c r="W86" s="23">
        <v>4.7281323877068557E-2</v>
      </c>
      <c r="X86" s="22">
        <v>55</v>
      </c>
      <c r="Y86" s="23">
        <v>5.6065239551478081E-2</v>
      </c>
      <c r="Z86" s="22">
        <v>4</v>
      </c>
      <c r="AA86" s="23">
        <v>1.6877637130801686E-2</v>
      </c>
      <c r="AB86" s="22">
        <v>39</v>
      </c>
      <c r="AC86" s="23">
        <v>7.3308270676691725E-2</v>
      </c>
      <c r="AD86" s="22">
        <v>57</v>
      </c>
      <c r="AE86" s="24">
        <v>8.9481946624803771E-2</v>
      </c>
      <c r="AF86" s="30">
        <f t="shared" si="7"/>
        <v>423</v>
      </c>
      <c r="AG86" s="30">
        <f t="shared" si="8"/>
        <v>539</v>
      </c>
    </row>
    <row r="87" spans="1:37" x14ac:dyDescent="0.15">
      <c r="A87" s="17" t="s">
        <v>67</v>
      </c>
      <c r="B87" s="18">
        <v>22</v>
      </c>
      <c r="C87" s="19">
        <v>4.3222003929273084E-2</v>
      </c>
      <c r="D87" s="18">
        <v>12</v>
      </c>
      <c r="E87" s="19">
        <v>1.411764705882353E-2</v>
      </c>
      <c r="F87" s="18">
        <v>18</v>
      </c>
      <c r="G87" s="19">
        <v>1.7751479289940829E-2</v>
      </c>
      <c r="H87" s="18">
        <v>31</v>
      </c>
      <c r="I87" s="19">
        <v>3.0723488602576808E-2</v>
      </c>
      <c r="J87" s="18">
        <v>132</v>
      </c>
      <c r="K87" s="19">
        <v>7.7876106194690264E-2</v>
      </c>
      <c r="L87" s="18">
        <v>197</v>
      </c>
      <c r="M87" s="19">
        <v>9.5863746958637475E-2</v>
      </c>
      <c r="N87" s="18">
        <v>0</v>
      </c>
      <c r="O87" s="19">
        <v>0</v>
      </c>
      <c r="P87" s="18">
        <v>7</v>
      </c>
      <c r="Q87" s="19">
        <v>9.2105263157894732E-2</v>
      </c>
      <c r="R87" s="18">
        <v>10</v>
      </c>
      <c r="S87" s="19">
        <v>0.11363636363636363</v>
      </c>
      <c r="T87" s="18">
        <v>0</v>
      </c>
      <c r="U87" s="19">
        <v>0</v>
      </c>
      <c r="V87" s="18">
        <v>49</v>
      </c>
      <c r="W87" s="19">
        <v>5.7919621749408984E-2</v>
      </c>
      <c r="X87" s="18">
        <v>67</v>
      </c>
      <c r="Y87" s="19">
        <v>6.8297655453618752E-2</v>
      </c>
      <c r="Z87" s="18">
        <v>2</v>
      </c>
      <c r="AA87" s="19">
        <v>8.4388185654008432E-3</v>
      </c>
      <c r="AB87" s="18">
        <v>40</v>
      </c>
      <c r="AC87" s="19">
        <v>7.5187969924812026E-2</v>
      </c>
      <c r="AD87" s="18">
        <v>51</v>
      </c>
      <c r="AE87" s="20">
        <v>8.0062794348508631E-2</v>
      </c>
      <c r="AF87" s="30">
        <f t="shared" si="7"/>
        <v>240</v>
      </c>
      <c r="AG87" s="30">
        <f t="shared" si="8"/>
        <v>343</v>
      </c>
    </row>
    <row r="88" spans="1:37" x14ac:dyDescent="0.15">
      <c r="A88" s="21" t="s">
        <v>68</v>
      </c>
      <c r="B88" s="22">
        <v>6</v>
      </c>
      <c r="C88" s="23">
        <v>1.1787819253438114E-2</v>
      </c>
      <c r="D88" s="22">
        <v>0</v>
      </c>
      <c r="E88" s="23">
        <v>0</v>
      </c>
      <c r="F88" s="22">
        <v>1</v>
      </c>
      <c r="G88" s="23">
        <v>9.8619329388560163E-4</v>
      </c>
      <c r="H88" s="22">
        <v>15</v>
      </c>
      <c r="I88" s="23">
        <v>1.4866204162537165E-2</v>
      </c>
      <c r="J88" s="22">
        <v>58</v>
      </c>
      <c r="K88" s="23">
        <v>3.4218289085545722E-2</v>
      </c>
      <c r="L88" s="22">
        <v>81</v>
      </c>
      <c r="M88" s="23">
        <v>3.9416058394160583E-2</v>
      </c>
      <c r="N88" s="22">
        <v>0</v>
      </c>
      <c r="O88" s="23">
        <v>0</v>
      </c>
      <c r="P88" s="22">
        <v>2</v>
      </c>
      <c r="Q88" s="23">
        <v>2.6315789473684209E-2</v>
      </c>
      <c r="R88" s="22">
        <v>2</v>
      </c>
      <c r="S88" s="23">
        <v>2.2727272727272728E-2</v>
      </c>
      <c r="T88" s="22">
        <v>0</v>
      </c>
      <c r="U88" s="23">
        <v>0</v>
      </c>
      <c r="V88" s="22">
        <v>24</v>
      </c>
      <c r="W88" s="23">
        <v>2.8368794326241134E-2</v>
      </c>
      <c r="X88" s="22">
        <v>37</v>
      </c>
      <c r="Y88" s="23">
        <v>3.7716615698267071E-2</v>
      </c>
      <c r="Z88" s="22">
        <v>2</v>
      </c>
      <c r="AA88" s="23">
        <v>8.4388185654008432E-3</v>
      </c>
      <c r="AB88" s="22">
        <v>2</v>
      </c>
      <c r="AC88" s="23">
        <v>3.7593984962406013E-3</v>
      </c>
      <c r="AD88" s="22">
        <v>4</v>
      </c>
      <c r="AE88" s="24">
        <v>6.2794348508634227E-3</v>
      </c>
      <c r="AF88" s="30">
        <f t="shared" si="7"/>
        <v>86</v>
      </c>
      <c r="AG88" s="30">
        <f t="shared" si="8"/>
        <v>125</v>
      </c>
    </row>
    <row r="89" spans="1:37" x14ac:dyDescent="0.15">
      <c r="A89" s="17" t="s">
        <v>69</v>
      </c>
      <c r="B89" s="18">
        <v>0</v>
      </c>
      <c r="C89" s="19">
        <v>0</v>
      </c>
      <c r="D89" s="18">
        <v>30</v>
      </c>
      <c r="E89" s="19">
        <v>3.5294117647058823E-2</v>
      </c>
      <c r="F89" s="18">
        <v>43</v>
      </c>
      <c r="G89" s="19">
        <v>4.2406311637080869E-2</v>
      </c>
      <c r="H89" s="18">
        <v>11</v>
      </c>
      <c r="I89" s="19">
        <v>1.0901883052527254E-2</v>
      </c>
      <c r="J89" s="18">
        <v>76</v>
      </c>
      <c r="K89" s="19">
        <v>4.4837758112094395E-2</v>
      </c>
      <c r="L89" s="18">
        <v>125</v>
      </c>
      <c r="M89" s="19">
        <v>6.0827250608272508E-2</v>
      </c>
      <c r="N89" s="18">
        <v>1</v>
      </c>
      <c r="O89" s="19">
        <v>0.02</v>
      </c>
      <c r="P89" s="18">
        <v>0</v>
      </c>
      <c r="Q89" s="19">
        <v>0</v>
      </c>
      <c r="R89" s="18">
        <v>0</v>
      </c>
      <c r="S89" s="19">
        <v>0</v>
      </c>
      <c r="T89" s="18">
        <v>2</v>
      </c>
      <c r="U89" s="19">
        <v>3.629764065335753E-3</v>
      </c>
      <c r="V89" s="18">
        <v>23</v>
      </c>
      <c r="W89" s="19">
        <v>2.7186761229314422E-2</v>
      </c>
      <c r="X89" s="18">
        <v>30</v>
      </c>
      <c r="Y89" s="19">
        <v>3.0581039755351681E-2</v>
      </c>
      <c r="Z89" s="18">
        <v>2</v>
      </c>
      <c r="AA89" s="19">
        <v>8.4388185654008432E-3</v>
      </c>
      <c r="AB89" s="18">
        <v>15</v>
      </c>
      <c r="AC89" s="19">
        <v>2.819548872180451E-2</v>
      </c>
      <c r="AD89" s="18">
        <v>37</v>
      </c>
      <c r="AE89" s="20">
        <v>5.8084772370486655E-2</v>
      </c>
      <c r="AF89" s="30">
        <f t="shared" si="7"/>
        <v>144</v>
      </c>
      <c r="AG89" s="30">
        <f t="shared" si="8"/>
        <v>235</v>
      </c>
    </row>
    <row r="90" spans="1:37" x14ac:dyDescent="0.15">
      <c r="A90" s="21" t="s">
        <v>70</v>
      </c>
      <c r="B90" s="22">
        <v>0</v>
      </c>
      <c r="C90" s="23">
        <v>0</v>
      </c>
      <c r="D90" s="22">
        <v>8</v>
      </c>
      <c r="E90" s="23">
        <v>9.4117647058823521E-3</v>
      </c>
      <c r="F90" s="22">
        <v>12</v>
      </c>
      <c r="G90" s="23">
        <v>1.1834319526627219E-2</v>
      </c>
      <c r="H90" s="22">
        <v>14</v>
      </c>
      <c r="I90" s="23">
        <v>1.3875123885034688E-2</v>
      </c>
      <c r="J90" s="22">
        <v>41</v>
      </c>
      <c r="K90" s="23">
        <v>2.4188790560471976E-2</v>
      </c>
      <c r="L90" s="22">
        <v>67</v>
      </c>
      <c r="M90" s="23">
        <v>3.2603406326034062E-2</v>
      </c>
      <c r="N90" s="22">
        <v>0</v>
      </c>
      <c r="O90" s="23">
        <v>0</v>
      </c>
      <c r="P90" s="22">
        <v>5</v>
      </c>
      <c r="Q90" s="23">
        <v>6.5789473684210523E-2</v>
      </c>
      <c r="R90" s="22">
        <v>7</v>
      </c>
      <c r="S90" s="23">
        <v>7.9545454545454544E-2</v>
      </c>
      <c r="T90" s="22">
        <v>0</v>
      </c>
      <c r="U90" s="23">
        <v>0</v>
      </c>
      <c r="V90" s="22">
        <v>55</v>
      </c>
      <c r="W90" s="23">
        <v>6.5011820330969264E-2</v>
      </c>
      <c r="X90" s="22">
        <v>80</v>
      </c>
      <c r="Y90" s="23">
        <v>8.1549439347604488E-2</v>
      </c>
      <c r="Z90" s="22">
        <v>0</v>
      </c>
      <c r="AA90" s="23">
        <v>0</v>
      </c>
      <c r="AB90" s="22">
        <v>10</v>
      </c>
      <c r="AC90" s="23">
        <v>1.8796992481203006E-2</v>
      </c>
      <c r="AD90" s="22">
        <v>13</v>
      </c>
      <c r="AE90" s="24">
        <v>2.0408163265306121E-2</v>
      </c>
      <c r="AF90" s="37">
        <f t="shared" si="7"/>
        <v>119</v>
      </c>
      <c r="AG90" s="37">
        <f t="shared" si="8"/>
        <v>179</v>
      </c>
      <c r="AH90" s="36">
        <v>2000</v>
      </c>
      <c r="AI90" s="36">
        <v>2016</v>
      </c>
      <c r="AJ90" s="36">
        <v>2021</v>
      </c>
    </row>
    <row r="91" spans="1:37" x14ac:dyDescent="0.15">
      <c r="A91" s="11" t="s">
        <v>71</v>
      </c>
      <c r="B91" s="27">
        <v>27917</v>
      </c>
      <c r="C91" s="13"/>
      <c r="D91" s="27">
        <v>38136</v>
      </c>
      <c r="E91" s="13"/>
      <c r="F91" s="27">
        <v>39538</v>
      </c>
      <c r="G91" s="13"/>
      <c r="H91" s="27">
        <v>29453</v>
      </c>
      <c r="I91" s="13"/>
      <c r="J91" s="27">
        <v>49652</v>
      </c>
      <c r="K91" s="13"/>
      <c r="L91" s="27">
        <v>56235</v>
      </c>
      <c r="M91" s="13"/>
      <c r="N91" s="27">
        <v>31250</v>
      </c>
      <c r="O91" s="13"/>
      <c r="P91" s="27">
        <v>50000</v>
      </c>
      <c r="Q91" s="13"/>
      <c r="R91" s="27">
        <v>51316</v>
      </c>
      <c r="S91" s="13"/>
      <c r="T91" s="27">
        <v>19798</v>
      </c>
      <c r="U91" s="13"/>
      <c r="V91" s="27">
        <v>41184</v>
      </c>
      <c r="W91" s="13"/>
      <c r="X91" s="27">
        <v>47157</v>
      </c>
      <c r="Y91" s="13"/>
      <c r="Z91" s="27">
        <v>21638</v>
      </c>
      <c r="AA91" s="13"/>
      <c r="AB91" s="27">
        <v>33448</v>
      </c>
      <c r="AC91" s="13"/>
      <c r="AD91" s="27">
        <v>39599</v>
      </c>
      <c r="AE91" s="14"/>
      <c r="AF91" s="34">
        <f>SUM(AF81:AF90)</f>
        <v>3999</v>
      </c>
      <c r="AG91" s="34">
        <f>SUM(AG81:AG90)</f>
        <v>4775</v>
      </c>
      <c r="AH91" s="32">
        <f>AVERAGE(Z91,T91,N91,H91,B91)</f>
        <v>26011.200000000001</v>
      </c>
      <c r="AI91" s="32">
        <f>AVERAGE(AB91,V91,P91,J91,D91)</f>
        <v>42484</v>
      </c>
      <c r="AJ91" s="32">
        <f>AVERAGE(AD91,X91,R91,L91,F91)</f>
        <v>46769</v>
      </c>
      <c r="AK91" t="s">
        <v>119</v>
      </c>
    </row>
    <row r="92" spans="1:37" x14ac:dyDescent="0.15">
      <c r="A92" s="17" t="s">
        <v>45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6"/>
      <c r="AH92" s="32">
        <f>MEDIAN(B91,H91,N91,T91,Z91)</f>
        <v>27917</v>
      </c>
      <c r="AI92" s="32">
        <f>MEDIAN(D91,J91,P91,V91,AB91)</f>
        <v>41184</v>
      </c>
      <c r="AJ92" s="32">
        <f>MEDIAN(AD91,X91,R91,L91,F91)</f>
        <v>47157</v>
      </c>
      <c r="AK92" t="s">
        <v>120</v>
      </c>
    </row>
    <row r="93" spans="1:37" x14ac:dyDescent="0.15">
      <c r="A93" s="11" t="s">
        <v>74</v>
      </c>
      <c r="B93" s="12">
        <v>341</v>
      </c>
      <c r="C93" s="13"/>
      <c r="D93" s="12">
        <v>445</v>
      </c>
      <c r="E93" s="13"/>
      <c r="F93" s="12">
        <v>554</v>
      </c>
      <c r="G93" s="13"/>
      <c r="H93" s="12">
        <v>635</v>
      </c>
      <c r="I93" s="13"/>
      <c r="J93" s="12">
        <v>863</v>
      </c>
      <c r="K93" s="13"/>
      <c r="L93" s="12">
        <v>940</v>
      </c>
      <c r="M93" s="13"/>
      <c r="N93" s="12">
        <v>35</v>
      </c>
      <c r="O93" s="13"/>
      <c r="P93" s="12">
        <v>37</v>
      </c>
      <c r="Q93" s="13"/>
      <c r="R93" s="12">
        <v>39</v>
      </c>
      <c r="S93" s="13"/>
      <c r="T93" s="12">
        <v>403</v>
      </c>
      <c r="U93" s="13"/>
      <c r="V93" s="12">
        <v>391</v>
      </c>
      <c r="W93" s="13"/>
      <c r="X93" s="12">
        <v>407</v>
      </c>
      <c r="Y93" s="13"/>
      <c r="Z93" s="12">
        <v>157</v>
      </c>
      <c r="AA93" s="13"/>
      <c r="AB93" s="12">
        <v>218</v>
      </c>
      <c r="AC93" s="13"/>
      <c r="AD93" s="12">
        <v>261</v>
      </c>
      <c r="AE93" s="14"/>
    </row>
    <row r="94" spans="1:37" x14ac:dyDescent="0.15">
      <c r="A94" s="21" t="s">
        <v>61</v>
      </c>
      <c r="B94" s="22">
        <v>149</v>
      </c>
      <c r="C94" s="23">
        <v>0.43695014662756598</v>
      </c>
      <c r="D94" s="22">
        <v>146</v>
      </c>
      <c r="E94" s="23">
        <v>0.32808988764044944</v>
      </c>
      <c r="F94" s="22">
        <v>175</v>
      </c>
      <c r="G94" s="23">
        <v>0.31588447653429602</v>
      </c>
      <c r="H94" s="22">
        <v>211</v>
      </c>
      <c r="I94" s="23">
        <v>0.33228346456692914</v>
      </c>
      <c r="J94" s="22">
        <v>119</v>
      </c>
      <c r="K94" s="23">
        <v>0.13789107763615296</v>
      </c>
      <c r="L94" s="22">
        <v>117</v>
      </c>
      <c r="M94" s="23">
        <v>0.12446808510638298</v>
      </c>
      <c r="N94" s="22">
        <v>4</v>
      </c>
      <c r="O94" s="23">
        <v>0.11428571428571428</v>
      </c>
      <c r="P94" s="22">
        <v>5</v>
      </c>
      <c r="Q94" s="23">
        <v>0.13513513513513514</v>
      </c>
      <c r="R94" s="22">
        <v>5</v>
      </c>
      <c r="S94" s="23">
        <v>0.12820512820512819</v>
      </c>
      <c r="T94" s="22">
        <v>164</v>
      </c>
      <c r="U94" s="23">
        <v>0.40694789081885857</v>
      </c>
      <c r="V94" s="22">
        <v>97</v>
      </c>
      <c r="W94" s="23">
        <v>0.24808184143222506</v>
      </c>
      <c r="X94" s="22">
        <v>91</v>
      </c>
      <c r="Y94" s="23">
        <v>0.22358722358722358</v>
      </c>
      <c r="Z94" s="22">
        <v>67</v>
      </c>
      <c r="AA94" s="23">
        <v>0.42675159235668791</v>
      </c>
      <c r="AB94" s="22">
        <v>52</v>
      </c>
      <c r="AC94" s="23">
        <v>0.23853211009174313</v>
      </c>
      <c r="AD94" s="22">
        <v>57</v>
      </c>
      <c r="AE94" s="24">
        <v>0.21839080459770116</v>
      </c>
      <c r="AF94" s="30">
        <f>SUM(AB94,V94,P94,J94,D94)</f>
        <v>419</v>
      </c>
      <c r="AG94" s="30">
        <f>SUM(AD94,X94,R94,L94,F94)</f>
        <v>445</v>
      </c>
    </row>
    <row r="95" spans="1:37" x14ac:dyDescent="0.15">
      <c r="A95" s="17" t="s">
        <v>62</v>
      </c>
      <c r="B95" s="18">
        <v>65</v>
      </c>
      <c r="C95" s="19">
        <v>0.1906158357771261</v>
      </c>
      <c r="D95" s="18">
        <v>87</v>
      </c>
      <c r="E95" s="19">
        <v>0.19550561797752808</v>
      </c>
      <c r="F95" s="18">
        <v>103</v>
      </c>
      <c r="G95" s="19">
        <v>0.18592057761732853</v>
      </c>
      <c r="H95" s="18">
        <v>160</v>
      </c>
      <c r="I95" s="19">
        <v>0.25196850393700787</v>
      </c>
      <c r="J95" s="18">
        <v>147</v>
      </c>
      <c r="K95" s="19">
        <v>0.17033603707995365</v>
      </c>
      <c r="L95" s="18">
        <v>146</v>
      </c>
      <c r="M95" s="19">
        <v>0.15531914893617021</v>
      </c>
      <c r="N95" s="18">
        <v>8</v>
      </c>
      <c r="O95" s="19">
        <v>0.22857142857142856</v>
      </c>
      <c r="P95" s="18">
        <v>9</v>
      </c>
      <c r="Q95" s="19">
        <v>0.24324324324324326</v>
      </c>
      <c r="R95" s="18">
        <v>9</v>
      </c>
      <c r="S95" s="19">
        <v>0.23076923076923078</v>
      </c>
      <c r="T95" s="18">
        <v>90</v>
      </c>
      <c r="U95" s="19">
        <v>0.22332506203473945</v>
      </c>
      <c r="V95" s="18">
        <v>101</v>
      </c>
      <c r="W95" s="19">
        <v>0.25831202046035806</v>
      </c>
      <c r="X95" s="18">
        <v>101</v>
      </c>
      <c r="Y95" s="19">
        <v>0.24815724815724816</v>
      </c>
      <c r="Z95" s="18">
        <v>38</v>
      </c>
      <c r="AA95" s="19">
        <v>0.24203821656050956</v>
      </c>
      <c r="AB95" s="18">
        <v>70</v>
      </c>
      <c r="AC95" s="19">
        <v>0.32110091743119268</v>
      </c>
      <c r="AD95" s="18">
        <v>76</v>
      </c>
      <c r="AE95" s="20">
        <v>0.29118773946360155</v>
      </c>
      <c r="AF95" s="30">
        <f t="shared" ref="AF95:AF103" si="9">SUM(AB95,V95,P95,J95,D95)</f>
        <v>414</v>
      </c>
      <c r="AG95" s="30">
        <f t="shared" ref="AG95:AG103" si="10">SUM(AD95,X95,R95,L95,F95)</f>
        <v>435</v>
      </c>
    </row>
    <row r="96" spans="1:37" x14ac:dyDescent="0.15">
      <c r="A96" s="21" t="s">
        <v>63</v>
      </c>
      <c r="B96" s="22">
        <v>57</v>
      </c>
      <c r="C96" s="23">
        <v>0.16715542521994134</v>
      </c>
      <c r="D96" s="22">
        <v>57</v>
      </c>
      <c r="E96" s="23">
        <v>0.12808988764044943</v>
      </c>
      <c r="F96" s="22">
        <v>79</v>
      </c>
      <c r="G96" s="23">
        <v>0.14259927797833935</v>
      </c>
      <c r="H96" s="22">
        <v>135</v>
      </c>
      <c r="I96" s="23">
        <v>0.2125984251968504</v>
      </c>
      <c r="J96" s="22">
        <v>147</v>
      </c>
      <c r="K96" s="23">
        <v>0.17033603707995365</v>
      </c>
      <c r="L96" s="22">
        <v>149</v>
      </c>
      <c r="M96" s="23">
        <v>0.15851063829787235</v>
      </c>
      <c r="N96" s="22">
        <v>7</v>
      </c>
      <c r="O96" s="23">
        <v>0.2</v>
      </c>
      <c r="P96" s="22">
        <v>5</v>
      </c>
      <c r="Q96" s="23">
        <v>0.13513513513513514</v>
      </c>
      <c r="R96" s="22">
        <v>6</v>
      </c>
      <c r="S96" s="23">
        <v>0.15384615384615385</v>
      </c>
      <c r="T96" s="22">
        <v>64</v>
      </c>
      <c r="U96" s="23">
        <v>0.15880893300248139</v>
      </c>
      <c r="V96" s="22">
        <v>51</v>
      </c>
      <c r="W96" s="23">
        <v>0.13043478260869565</v>
      </c>
      <c r="X96" s="22">
        <v>49</v>
      </c>
      <c r="Y96" s="23">
        <v>0.12039312039312039</v>
      </c>
      <c r="Z96" s="22">
        <v>14</v>
      </c>
      <c r="AA96" s="23">
        <v>8.9171974522292988E-2</v>
      </c>
      <c r="AB96" s="22">
        <v>29</v>
      </c>
      <c r="AC96" s="23">
        <v>0.13302752293577982</v>
      </c>
      <c r="AD96" s="22">
        <v>34</v>
      </c>
      <c r="AE96" s="24">
        <v>0.13026819923371646</v>
      </c>
      <c r="AF96" s="30">
        <f t="shared" si="9"/>
        <v>289</v>
      </c>
      <c r="AG96" s="30">
        <f t="shared" si="10"/>
        <v>317</v>
      </c>
    </row>
    <row r="97" spans="1:37" x14ac:dyDescent="0.15">
      <c r="A97" s="17" t="s">
        <v>64</v>
      </c>
      <c r="B97" s="18">
        <v>35</v>
      </c>
      <c r="C97" s="19">
        <v>0.10263929618768329</v>
      </c>
      <c r="D97" s="18">
        <v>54</v>
      </c>
      <c r="E97" s="19">
        <v>0.12134831460674157</v>
      </c>
      <c r="F97" s="18">
        <v>64</v>
      </c>
      <c r="G97" s="19">
        <v>0.11552346570397112</v>
      </c>
      <c r="H97" s="18">
        <v>53</v>
      </c>
      <c r="I97" s="19">
        <v>8.3464566929133857E-2</v>
      </c>
      <c r="J97" s="18">
        <v>177</v>
      </c>
      <c r="K97" s="19">
        <v>0.20509849362688296</v>
      </c>
      <c r="L97" s="18">
        <v>184</v>
      </c>
      <c r="M97" s="19">
        <v>0.19574468085106383</v>
      </c>
      <c r="N97" s="18">
        <v>9</v>
      </c>
      <c r="O97" s="19">
        <v>0.25714285714285712</v>
      </c>
      <c r="P97" s="18">
        <v>7</v>
      </c>
      <c r="Q97" s="19">
        <v>0.1891891891891892</v>
      </c>
      <c r="R97" s="18">
        <v>8</v>
      </c>
      <c r="S97" s="19">
        <v>0.20512820512820512</v>
      </c>
      <c r="T97" s="18">
        <v>30</v>
      </c>
      <c r="U97" s="19">
        <v>7.4441687344913146E-2</v>
      </c>
      <c r="V97" s="18">
        <v>54</v>
      </c>
      <c r="W97" s="19">
        <v>0.13810741687979539</v>
      </c>
      <c r="X97" s="18">
        <v>57</v>
      </c>
      <c r="Y97" s="19">
        <v>0.14004914004914004</v>
      </c>
      <c r="Z97" s="18">
        <v>22</v>
      </c>
      <c r="AA97" s="19">
        <v>0.14012738853503184</v>
      </c>
      <c r="AB97" s="18">
        <v>34</v>
      </c>
      <c r="AC97" s="19">
        <v>0.15596330275229359</v>
      </c>
      <c r="AD97" s="18">
        <v>40</v>
      </c>
      <c r="AE97" s="20">
        <v>0.1532567049808429</v>
      </c>
      <c r="AF97" s="30">
        <f t="shared" si="9"/>
        <v>326</v>
      </c>
      <c r="AG97" s="30">
        <f t="shared" si="10"/>
        <v>353</v>
      </c>
    </row>
    <row r="98" spans="1:37" x14ac:dyDescent="0.15">
      <c r="A98" s="21" t="s">
        <v>65</v>
      </c>
      <c r="B98" s="22">
        <v>13</v>
      </c>
      <c r="C98" s="23">
        <v>3.8123167155425221E-2</v>
      </c>
      <c r="D98" s="22">
        <v>47</v>
      </c>
      <c r="E98" s="23">
        <v>0.10561797752808989</v>
      </c>
      <c r="F98" s="22">
        <v>60</v>
      </c>
      <c r="G98" s="23">
        <v>0.10830324909747292</v>
      </c>
      <c r="H98" s="22">
        <v>36</v>
      </c>
      <c r="I98" s="23">
        <v>5.6692913385826771E-2</v>
      </c>
      <c r="J98" s="22">
        <v>132</v>
      </c>
      <c r="K98" s="23">
        <v>0.15295480880648898</v>
      </c>
      <c r="L98" s="22">
        <v>151</v>
      </c>
      <c r="M98" s="23">
        <v>0.16063829787234044</v>
      </c>
      <c r="N98" s="22">
        <v>0</v>
      </c>
      <c r="O98" s="23">
        <v>0</v>
      </c>
      <c r="P98" s="22">
        <v>5</v>
      </c>
      <c r="Q98" s="23">
        <v>0.13513513513513514</v>
      </c>
      <c r="R98" s="22">
        <v>5</v>
      </c>
      <c r="S98" s="23">
        <v>0.12820512820512819</v>
      </c>
      <c r="T98" s="22">
        <v>33</v>
      </c>
      <c r="U98" s="23">
        <v>8.1885856079404462E-2</v>
      </c>
      <c r="V98" s="22">
        <v>50</v>
      </c>
      <c r="W98" s="23">
        <v>0.12787723785166241</v>
      </c>
      <c r="X98" s="22">
        <v>56</v>
      </c>
      <c r="Y98" s="23">
        <v>0.13759213759213759</v>
      </c>
      <c r="Z98" s="22">
        <v>10</v>
      </c>
      <c r="AA98" s="23">
        <v>6.3694267515923567E-2</v>
      </c>
      <c r="AB98" s="22">
        <v>16</v>
      </c>
      <c r="AC98" s="23">
        <v>7.3394495412844041E-2</v>
      </c>
      <c r="AD98" s="22">
        <v>23</v>
      </c>
      <c r="AE98" s="24">
        <v>8.8122605363984668E-2</v>
      </c>
      <c r="AF98" s="30">
        <f t="shared" si="9"/>
        <v>250</v>
      </c>
      <c r="AG98" s="30">
        <f t="shared" si="10"/>
        <v>295</v>
      </c>
    </row>
    <row r="99" spans="1:37" x14ac:dyDescent="0.15">
      <c r="A99" s="17" t="s">
        <v>66</v>
      </c>
      <c r="B99" s="18">
        <v>3</v>
      </c>
      <c r="C99" s="19">
        <v>8.7976539589442824E-3</v>
      </c>
      <c r="D99" s="18">
        <v>42</v>
      </c>
      <c r="E99" s="19">
        <v>9.4382022471910118E-2</v>
      </c>
      <c r="F99" s="18">
        <v>54</v>
      </c>
      <c r="G99" s="19">
        <v>9.7472924187725629E-2</v>
      </c>
      <c r="H99" s="18">
        <v>30</v>
      </c>
      <c r="I99" s="19">
        <v>4.7244094488188976E-2</v>
      </c>
      <c r="J99" s="18">
        <v>62</v>
      </c>
      <c r="K99" s="19">
        <v>7.1842410196987255E-2</v>
      </c>
      <c r="L99" s="18">
        <v>74</v>
      </c>
      <c r="M99" s="19">
        <v>7.8723404255319152E-2</v>
      </c>
      <c r="N99" s="18">
        <v>5</v>
      </c>
      <c r="O99" s="19">
        <v>0.14285714285714285</v>
      </c>
      <c r="P99" s="18">
        <v>2</v>
      </c>
      <c r="Q99" s="19">
        <v>5.4054054054054057E-2</v>
      </c>
      <c r="R99" s="18">
        <v>2</v>
      </c>
      <c r="S99" s="19">
        <v>5.128205128205128E-2</v>
      </c>
      <c r="T99" s="18">
        <v>2</v>
      </c>
      <c r="U99" s="19">
        <v>4.9627791563275434E-3</v>
      </c>
      <c r="V99" s="18">
        <v>10</v>
      </c>
      <c r="W99" s="19">
        <v>2.557544757033248E-2</v>
      </c>
      <c r="X99" s="18">
        <v>12</v>
      </c>
      <c r="Y99" s="19">
        <v>2.9484029484029485E-2</v>
      </c>
      <c r="Z99" s="18">
        <v>5</v>
      </c>
      <c r="AA99" s="19">
        <v>3.1847133757961783E-2</v>
      </c>
      <c r="AB99" s="18">
        <v>7</v>
      </c>
      <c r="AC99" s="19">
        <v>3.2110091743119268E-2</v>
      </c>
      <c r="AD99" s="18">
        <v>12</v>
      </c>
      <c r="AE99" s="20">
        <v>4.5977011494252873E-2</v>
      </c>
      <c r="AF99" s="30">
        <f t="shared" si="9"/>
        <v>123</v>
      </c>
      <c r="AG99" s="30">
        <f t="shared" si="10"/>
        <v>154</v>
      </c>
    </row>
    <row r="100" spans="1:37" x14ac:dyDescent="0.15">
      <c r="A100" s="21" t="s">
        <v>67</v>
      </c>
      <c r="B100" s="22">
        <v>7</v>
      </c>
      <c r="C100" s="23">
        <v>2.0527859237536656E-2</v>
      </c>
      <c r="D100" s="22">
        <v>3</v>
      </c>
      <c r="E100" s="23">
        <v>6.7415730337078653E-3</v>
      </c>
      <c r="F100" s="22">
        <v>5</v>
      </c>
      <c r="G100" s="23">
        <v>9.0252707581227436E-3</v>
      </c>
      <c r="H100" s="22">
        <v>10</v>
      </c>
      <c r="I100" s="23">
        <v>1.5748031496062992E-2</v>
      </c>
      <c r="J100" s="22">
        <v>32</v>
      </c>
      <c r="K100" s="23">
        <v>3.7079953650057937E-2</v>
      </c>
      <c r="L100" s="22">
        <v>47</v>
      </c>
      <c r="M100" s="23">
        <v>0.05</v>
      </c>
      <c r="N100" s="22">
        <v>0</v>
      </c>
      <c r="O100" s="23">
        <v>0</v>
      </c>
      <c r="P100" s="22">
        <v>2</v>
      </c>
      <c r="Q100" s="23">
        <v>5.4054054054054057E-2</v>
      </c>
      <c r="R100" s="22">
        <v>2</v>
      </c>
      <c r="S100" s="23">
        <v>5.128205128205128E-2</v>
      </c>
      <c r="T100" s="22">
        <v>0</v>
      </c>
      <c r="U100" s="23">
        <v>0</v>
      </c>
      <c r="V100" s="22">
        <v>11</v>
      </c>
      <c r="W100" s="23">
        <v>2.8132992327365727E-2</v>
      </c>
      <c r="X100" s="22">
        <v>14</v>
      </c>
      <c r="Y100" s="23">
        <v>3.4398034398034398E-2</v>
      </c>
      <c r="Z100" s="22">
        <v>1</v>
      </c>
      <c r="AA100" s="23">
        <v>6.369426751592357E-3</v>
      </c>
      <c r="AB100" s="22">
        <v>6</v>
      </c>
      <c r="AC100" s="23">
        <v>2.7522935779816515E-2</v>
      </c>
      <c r="AD100" s="22">
        <v>9</v>
      </c>
      <c r="AE100" s="24">
        <v>3.4482758620689655E-2</v>
      </c>
      <c r="AF100" s="30">
        <f t="shared" si="9"/>
        <v>54</v>
      </c>
      <c r="AG100" s="30">
        <f t="shared" si="10"/>
        <v>77</v>
      </c>
    </row>
    <row r="101" spans="1:37" x14ac:dyDescent="0.15">
      <c r="A101" s="17" t="s">
        <v>68</v>
      </c>
      <c r="B101" s="18">
        <v>0</v>
      </c>
      <c r="C101" s="19">
        <v>0</v>
      </c>
      <c r="D101" s="18">
        <v>0</v>
      </c>
      <c r="E101" s="19">
        <v>0</v>
      </c>
      <c r="F101" s="18">
        <v>0</v>
      </c>
      <c r="G101" s="19">
        <v>0</v>
      </c>
      <c r="H101" s="18">
        <v>0</v>
      </c>
      <c r="I101" s="19">
        <v>0</v>
      </c>
      <c r="J101" s="18">
        <v>15</v>
      </c>
      <c r="K101" s="19">
        <v>1.7381228273464659E-2</v>
      </c>
      <c r="L101" s="18">
        <v>20</v>
      </c>
      <c r="M101" s="19">
        <v>2.1276595744680851E-2</v>
      </c>
      <c r="N101" s="18">
        <v>2</v>
      </c>
      <c r="O101" s="19">
        <v>5.7142857142857141E-2</v>
      </c>
      <c r="P101" s="18">
        <v>1</v>
      </c>
      <c r="Q101" s="19">
        <v>2.7027027027027029E-2</v>
      </c>
      <c r="R101" s="18">
        <v>1</v>
      </c>
      <c r="S101" s="19">
        <v>2.564102564102564E-2</v>
      </c>
      <c r="T101" s="18">
        <v>7</v>
      </c>
      <c r="U101" s="19">
        <v>1.7369727047146403E-2</v>
      </c>
      <c r="V101" s="18">
        <v>4</v>
      </c>
      <c r="W101" s="19">
        <v>1.0230179028132993E-2</v>
      </c>
      <c r="X101" s="18">
        <v>7</v>
      </c>
      <c r="Y101" s="19">
        <v>1.7199017199017199E-2</v>
      </c>
      <c r="Z101" s="18">
        <v>0</v>
      </c>
      <c r="AA101" s="19">
        <v>0</v>
      </c>
      <c r="AB101" s="18">
        <v>1</v>
      </c>
      <c r="AC101" s="19">
        <v>4.5871559633027525E-3</v>
      </c>
      <c r="AD101" s="18">
        <v>2</v>
      </c>
      <c r="AE101" s="20">
        <v>7.6628352490421452E-3</v>
      </c>
      <c r="AF101" s="30">
        <f t="shared" si="9"/>
        <v>21</v>
      </c>
      <c r="AG101" s="30">
        <f t="shared" si="10"/>
        <v>30</v>
      </c>
    </row>
    <row r="102" spans="1:37" x14ac:dyDescent="0.15">
      <c r="A102" s="21" t="s">
        <v>69</v>
      </c>
      <c r="B102" s="22">
        <v>0</v>
      </c>
      <c r="C102" s="23">
        <v>0</v>
      </c>
      <c r="D102" s="22">
        <v>6</v>
      </c>
      <c r="E102" s="23">
        <v>1.3483146067415731E-2</v>
      </c>
      <c r="F102" s="22">
        <v>9</v>
      </c>
      <c r="G102" s="23">
        <v>1.6245487364620937E-2</v>
      </c>
      <c r="H102" s="22">
        <v>0</v>
      </c>
      <c r="I102" s="23">
        <v>0</v>
      </c>
      <c r="J102" s="22">
        <v>20</v>
      </c>
      <c r="K102" s="23">
        <v>2.3174971031286212E-2</v>
      </c>
      <c r="L102" s="22">
        <v>30</v>
      </c>
      <c r="M102" s="23">
        <v>3.1914893617021274E-2</v>
      </c>
      <c r="N102" s="22">
        <v>0</v>
      </c>
      <c r="O102" s="23">
        <v>0</v>
      </c>
      <c r="P102" s="22">
        <v>0</v>
      </c>
      <c r="Q102" s="23">
        <v>0</v>
      </c>
      <c r="R102" s="22">
        <v>0</v>
      </c>
      <c r="S102" s="23">
        <v>0</v>
      </c>
      <c r="T102" s="22">
        <v>2</v>
      </c>
      <c r="U102" s="23">
        <v>4.9627791563275434E-3</v>
      </c>
      <c r="V102" s="22">
        <v>3</v>
      </c>
      <c r="W102" s="23">
        <v>7.6726342710997444E-3</v>
      </c>
      <c r="X102" s="22">
        <v>3</v>
      </c>
      <c r="Y102" s="23">
        <v>7.3710073710073713E-3</v>
      </c>
      <c r="Z102" s="22">
        <v>0</v>
      </c>
      <c r="AA102" s="23">
        <v>0</v>
      </c>
      <c r="AB102" s="22">
        <v>2</v>
      </c>
      <c r="AC102" s="23">
        <v>9.1743119266055051E-3</v>
      </c>
      <c r="AD102" s="22">
        <v>6</v>
      </c>
      <c r="AE102" s="24">
        <v>2.2988505747126436E-2</v>
      </c>
      <c r="AF102" s="30">
        <f t="shared" si="9"/>
        <v>31</v>
      </c>
      <c r="AG102" s="30">
        <f t="shared" si="10"/>
        <v>48</v>
      </c>
    </row>
    <row r="103" spans="1:37" x14ac:dyDescent="0.15">
      <c r="A103" s="17" t="s">
        <v>70</v>
      </c>
      <c r="B103" s="18">
        <v>12</v>
      </c>
      <c r="C103" s="19">
        <v>3.519061583577713E-2</v>
      </c>
      <c r="D103" s="18">
        <v>3</v>
      </c>
      <c r="E103" s="19">
        <v>6.7415730337078653E-3</v>
      </c>
      <c r="F103" s="18">
        <v>5</v>
      </c>
      <c r="G103" s="19">
        <v>9.0252707581227436E-3</v>
      </c>
      <c r="H103" s="18">
        <v>0</v>
      </c>
      <c r="I103" s="19">
        <v>0</v>
      </c>
      <c r="J103" s="18">
        <v>12</v>
      </c>
      <c r="K103" s="19">
        <v>1.3904982618771726E-2</v>
      </c>
      <c r="L103" s="18">
        <v>22</v>
      </c>
      <c r="M103" s="19">
        <v>2.3404255319148935E-2</v>
      </c>
      <c r="N103" s="18">
        <v>0</v>
      </c>
      <c r="O103" s="19">
        <v>0</v>
      </c>
      <c r="P103" s="18">
        <v>1</v>
      </c>
      <c r="Q103" s="19">
        <v>2.7027027027027029E-2</v>
      </c>
      <c r="R103" s="18">
        <v>1</v>
      </c>
      <c r="S103" s="19">
        <v>2.564102564102564E-2</v>
      </c>
      <c r="T103" s="18">
        <v>11</v>
      </c>
      <c r="U103" s="19">
        <v>2.729528535980149E-2</v>
      </c>
      <c r="V103" s="18">
        <v>10</v>
      </c>
      <c r="W103" s="19">
        <v>2.557544757033248E-2</v>
      </c>
      <c r="X103" s="18">
        <v>17</v>
      </c>
      <c r="Y103" s="19">
        <v>4.1769041769041768E-2</v>
      </c>
      <c r="Z103" s="18">
        <v>0</v>
      </c>
      <c r="AA103" s="19">
        <v>0</v>
      </c>
      <c r="AB103" s="18">
        <v>1</v>
      </c>
      <c r="AC103" s="19">
        <v>4.5871559633027525E-3</v>
      </c>
      <c r="AD103" s="18">
        <v>2</v>
      </c>
      <c r="AE103" s="20">
        <v>7.6628352490421452E-3</v>
      </c>
      <c r="AF103" s="37">
        <f t="shared" si="9"/>
        <v>27</v>
      </c>
      <c r="AG103" s="37">
        <f t="shared" si="10"/>
        <v>47</v>
      </c>
      <c r="AH103" s="36">
        <v>2000</v>
      </c>
      <c r="AI103" s="36">
        <v>2016</v>
      </c>
      <c r="AJ103" s="36">
        <v>2021</v>
      </c>
    </row>
    <row r="104" spans="1:37" x14ac:dyDescent="0.15">
      <c r="A104" s="11" t="s">
        <v>71</v>
      </c>
      <c r="B104" s="27">
        <v>18308</v>
      </c>
      <c r="C104" s="13"/>
      <c r="D104" s="27">
        <v>23793</v>
      </c>
      <c r="E104" s="13"/>
      <c r="F104" s="27">
        <v>24903</v>
      </c>
      <c r="G104" s="13"/>
      <c r="H104" s="27">
        <v>21656</v>
      </c>
      <c r="I104" s="13"/>
      <c r="J104" s="27">
        <v>36568</v>
      </c>
      <c r="K104" s="13"/>
      <c r="L104" s="27">
        <v>39728</v>
      </c>
      <c r="M104" s="13"/>
      <c r="N104" s="27">
        <v>32857</v>
      </c>
      <c r="O104" s="13"/>
      <c r="P104" s="27">
        <v>34000</v>
      </c>
      <c r="Q104" s="13"/>
      <c r="R104" s="27">
        <v>34167</v>
      </c>
      <c r="S104" s="13"/>
      <c r="T104" s="27">
        <v>19167</v>
      </c>
      <c r="U104" s="13"/>
      <c r="V104" s="27">
        <v>24752</v>
      </c>
      <c r="W104" s="13"/>
      <c r="X104" s="27">
        <v>27347</v>
      </c>
      <c r="Y104" s="13"/>
      <c r="Z104" s="27">
        <v>18026</v>
      </c>
      <c r="AA104" s="13"/>
      <c r="AB104" s="27">
        <v>23143</v>
      </c>
      <c r="AC104" s="13"/>
      <c r="AD104" s="27">
        <v>24671</v>
      </c>
      <c r="AE104" s="14"/>
      <c r="AF104" s="43">
        <f>SUM(AF94:AF103)</f>
        <v>1954</v>
      </c>
      <c r="AG104" s="43">
        <f>SUM(AG94:AG103)</f>
        <v>2201</v>
      </c>
      <c r="AH104" s="32">
        <f>AVERAGE(Z104,T104,N104,H104,B104)</f>
        <v>22002.799999999999</v>
      </c>
      <c r="AI104" s="32">
        <f>AVERAGE(AB104,V104,P104,J104,D104)</f>
        <v>28451.200000000001</v>
      </c>
      <c r="AJ104" s="32">
        <f>AVERAGE(AD104,X104,R104,L104,F104)</f>
        <v>30163.200000000001</v>
      </c>
      <c r="AK104" t="s">
        <v>119</v>
      </c>
    </row>
    <row r="105" spans="1:37" x14ac:dyDescent="0.15">
      <c r="A105" s="17" t="s">
        <v>45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6"/>
      <c r="AF105" s="34">
        <f>AF104+AF91+AF78</f>
        <v>10996</v>
      </c>
      <c r="AG105" s="34">
        <f>AG104+AG91+AG78</f>
        <v>12024</v>
      </c>
      <c r="AH105" s="32">
        <f>MEDIAN(B104,H104,N104,T104,Z104)</f>
        <v>19167</v>
      </c>
      <c r="AI105" s="32">
        <f>MEDIAN(D104,J104,P104,V104,AB104)</f>
        <v>24752</v>
      </c>
      <c r="AJ105" s="32">
        <f>MEDIAN(AD104,X104,R104,L104,F104)</f>
        <v>27347</v>
      </c>
      <c r="AK105" t="s">
        <v>120</v>
      </c>
    </row>
    <row r="106" spans="1:37" x14ac:dyDescent="0.15">
      <c r="A106" s="11" t="s">
        <v>75</v>
      </c>
      <c r="B106" s="12">
        <v>103</v>
      </c>
      <c r="C106" s="13"/>
      <c r="D106" s="12">
        <v>171</v>
      </c>
      <c r="E106" s="13"/>
      <c r="F106" s="12">
        <v>178</v>
      </c>
      <c r="G106" s="13"/>
      <c r="H106" s="12">
        <v>185</v>
      </c>
      <c r="I106" s="13"/>
      <c r="J106" s="12">
        <v>322</v>
      </c>
      <c r="K106" s="13"/>
      <c r="L106" s="12">
        <v>370</v>
      </c>
      <c r="M106" s="13"/>
      <c r="N106" s="12">
        <v>8</v>
      </c>
      <c r="O106" s="13"/>
      <c r="P106" s="12">
        <v>13</v>
      </c>
      <c r="Q106" s="13"/>
      <c r="R106" s="12">
        <v>15</v>
      </c>
      <c r="S106" s="13"/>
      <c r="T106" s="12">
        <v>120</v>
      </c>
      <c r="U106" s="13"/>
      <c r="V106" s="12">
        <v>193</v>
      </c>
      <c r="W106" s="13"/>
      <c r="X106" s="12">
        <v>202</v>
      </c>
      <c r="Y106" s="13"/>
      <c r="Z106" s="12">
        <v>32</v>
      </c>
      <c r="AA106" s="13"/>
      <c r="AB106" s="12">
        <v>63</v>
      </c>
      <c r="AC106" s="13"/>
      <c r="AD106" s="12">
        <v>73</v>
      </c>
      <c r="AE106" s="14"/>
    </row>
    <row r="107" spans="1:37" x14ac:dyDescent="0.15">
      <c r="A107" s="17" t="s">
        <v>61</v>
      </c>
      <c r="B107" s="18">
        <v>57</v>
      </c>
      <c r="C107" s="19">
        <v>0.55339805825242716</v>
      </c>
      <c r="D107" s="18">
        <v>76</v>
      </c>
      <c r="E107" s="19">
        <v>0.42696629213483145</v>
      </c>
      <c r="F107" s="18">
        <v>81</v>
      </c>
      <c r="G107" s="19">
        <v>0.4550561797752809</v>
      </c>
      <c r="H107" s="18">
        <v>82</v>
      </c>
      <c r="I107" s="19">
        <v>0.44324324324324327</v>
      </c>
      <c r="J107" s="18">
        <v>67</v>
      </c>
      <c r="K107" s="19">
        <v>0.18108108108108109</v>
      </c>
      <c r="L107" s="18">
        <v>72</v>
      </c>
      <c r="M107" s="19">
        <v>0.19459459459459461</v>
      </c>
      <c r="N107" s="18">
        <v>2</v>
      </c>
      <c r="O107" s="19">
        <v>0.25</v>
      </c>
      <c r="P107" s="18">
        <v>3</v>
      </c>
      <c r="Q107" s="19">
        <v>0.2</v>
      </c>
      <c r="R107" s="18">
        <v>3</v>
      </c>
      <c r="S107" s="19">
        <v>0.2</v>
      </c>
      <c r="T107" s="18">
        <v>60</v>
      </c>
      <c r="U107" s="19">
        <v>0.5</v>
      </c>
      <c r="V107" s="18">
        <v>70</v>
      </c>
      <c r="W107" s="19">
        <v>0.34653465346534651</v>
      </c>
      <c r="X107" s="18">
        <v>68</v>
      </c>
      <c r="Y107" s="19">
        <v>0.33663366336633666</v>
      </c>
      <c r="Z107" s="18">
        <v>19</v>
      </c>
      <c r="AA107" s="19">
        <v>0.59375</v>
      </c>
      <c r="AB107" s="18">
        <v>21</v>
      </c>
      <c r="AC107" s="19">
        <v>0.28767123287671231</v>
      </c>
      <c r="AD107" s="18">
        <v>22</v>
      </c>
      <c r="AE107" s="20">
        <v>0.30136986301369861</v>
      </c>
      <c r="AF107" s="30">
        <f>SUM(AB107,V107,P107,J107,D107)</f>
        <v>237</v>
      </c>
      <c r="AG107" s="30">
        <f>SUM(AD107,X107,R107,L107,F107)</f>
        <v>246</v>
      </c>
    </row>
    <row r="108" spans="1:37" x14ac:dyDescent="0.15">
      <c r="A108" s="21" t="s">
        <v>62</v>
      </c>
      <c r="B108" s="22">
        <v>16</v>
      </c>
      <c r="C108" s="23">
        <v>0.1553398058252427</v>
      </c>
      <c r="D108" s="22">
        <v>36</v>
      </c>
      <c r="E108" s="23">
        <v>0.20224719101123595</v>
      </c>
      <c r="F108" s="22">
        <v>33</v>
      </c>
      <c r="G108" s="23">
        <v>0.1853932584269663</v>
      </c>
      <c r="H108" s="22">
        <v>44</v>
      </c>
      <c r="I108" s="23">
        <v>0.23783783783783785</v>
      </c>
      <c r="J108" s="22">
        <v>70</v>
      </c>
      <c r="K108" s="23">
        <v>0.1891891891891892</v>
      </c>
      <c r="L108" s="22">
        <v>77</v>
      </c>
      <c r="M108" s="23">
        <v>0.20810810810810812</v>
      </c>
      <c r="N108" s="22">
        <v>2</v>
      </c>
      <c r="O108" s="23">
        <v>0.25</v>
      </c>
      <c r="P108" s="22">
        <v>3</v>
      </c>
      <c r="Q108" s="23">
        <v>0.2</v>
      </c>
      <c r="R108" s="22">
        <v>3</v>
      </c>
      <c r="S108" s="23">
        <v>0.2</v>
      </c>
      <c r="T108" s="22">
        <v>24</v>
      </c>
      <c r="U108" s="23">
        <v>0.2</v>
      </c>
      <c r="V108" s="22">
        <v>55</v>
      </c>
      <c r="W108" s="23">
        <v>0.2722772277227723</v>
      </c>
      <c r="X108" s="22">
        <v>58</v>
      </c>
      <c r="Y108" s="23">
        <v>0.28712871287128711</v>
      </c>
      <c r="Z108" s="22">
        <v>7</v>
      </c>
      <c r="AA108" s="23">
        <v>0.21875</v>
      </c>
      <c r="AB108" s="22">
        <v>22</v>
      </c>
      <c r="AC108" s="23">
        <v>0.30136986301369861</v>
      </c>
      <c r="AD108" s="22">
        <v>24</v>
      </c>
      <c r="AE108" s="24">
        <v>0.32876712328767121</v>
      </c>
      <c r="AF108" s="30">
        <f t="shared" ref="AF108:AF116" si="11">SUM(AB108,V108,P108,J108,D108)</f>
        <v>186</v>
      </c>
      <c r="AG108" s="30">
        <f t="shared" ref="AG108:AG116" si="12">SUM(AD108,X108,R108,L108,F108)</f>
        <v>195</v>
      </c>
    </row>
    <row r="109" spans="1:37" x14ac:dyDescent="0.15">
      <c r="A109" s="17" t="s">
        <v>63</v>
      </c>
      <c r="B109" s="18">
        <v>15</v>
      </c>
      <c r="C109" s="19">
        <v>0.14563106796116504</v>
      </c>
      <c r="D109" s="18">
        <v>19</v>
      </c>
      <c r="E109" s="19">
        <v>0.10674157303370786</v>
      </c>
      <c r="F109" s="18">
        <v>21</v>
      </c>
      <c r="G109" s="19">
        <v>0.11797752808988764</v>
      </c>
      <c r="H109" s="18">
        <v>32</v>
      </c>
      <c r="I109" s="19">
        <v>0.17297297297297298</v>
      </c>
      <c r="J109" s="18">
        <v>65</v>
      </c>
      <c r="K109" s="19">
        <v>0.17567567567567569</v>
      </c>
      <c r="L109" s="18">
        <v>70</v>
      </c>
      <c r="M109" s="19">
        <v>0.1891891891891892</v>
      </c>
      <c r="N109" s="18">
        <v>2</v>
      </c>
      <c r="O109" s="19">
        <v>0.25</v>
      </c>
      <c r="P109" s="18">
        <v>2</v>
      </c>
      <c r="Q109" s="19">
        <v>0.13333333333333333</v>
      </c>
      <c r="R109" s="18">
        <v>3</v>
      </c>
      <c r="S109" s="19">
        <v>0.2</v>
      </c>
      <c r="T109" s="18">
        <v>16</v>
      </c>
      <c r="U109" s="19">
        <v>0.13333333333333333</v>
      </c>
      <c r="V109" s="18">
        <v>24</v>
      </c>
      <c r="W109" s="19">
        <v>0.11881188118811881</v>
      </c>
      <c r="X109" s="18">
        <v>25</v>
      </c>
      <c r="Y109" s="19">
        <v>0.12376237623762376</v>
      </c>
      <c r="Z109" s="18">
        <v>3</v>
      </c>
      <c r="AA109" s="19">
        <v>9.375E-2</v>
      </c>
      <c r="AB109" s="18">
        <v>7</v>
      </c>
      <c r="AC109" s="19">
        <v>9.5890410958904104E-2</v>
      </c>
      <c r="AD109" s="18">
        <v>10</v>
      </c>
      <c r="AE109" s="20">
        <v>0.13698630136986301</v>
      </c>
      <c r="AF109" s="30">
        <f t="shared" si="11"/>
        <v>117</v>
      </c>
      <c r="AG109" s="30">
        <f t="shared" si="12"/>
        <v>129</v>
      </c>
    </row>
    <row r="110" spans="1:37" x14ac:dyDescent="0.15">
      <c r="A110" s="21" t="s">
        <v>64</v>
      </c>
      <c r="B110" s="22">
        <v>9</v>
      </c>
      <c r="C110" s="23">
        <v>8.7378640776699032E-2</v>
      </c>
      <c r="D110" s="22">
        <v>18</v>
      </c>
      <c r="E110" s="23">
        <v>0.10112359550561797</v>
      </c>
      <c r="F110" s="22">
        <v>16</v>
      </c>
      <c r="G110" s="23">
        <v>8.98876404494382E-2</v>
      </c>
      <c r="H110" s="22">
        <v>10</v>
      </c>
      <c r="I110" s="23">
        <v>5.4054054054054057E-2</v>
      </c>
      <c r="J110" s="22">
        <v>51</v>
      </c>
      <c r="K110" s="23">
        <v>0.13783783783783785</v>
      </c>
      <c r="L110" s="22">
        <v>59</v>
      </c>
      <c r="M110" s="23">
        <v>0.15945945945945947</v>
      </c>
      <c r="N110" s="22">
        <v>1</v>
      </c>
      <c r="O110" s="23">
        <v>0.125</v>
      </c>
      <c r="P110" s="22">
        <v>1</v>
      </c>
      <c r="Q110" s="23">
        <v>6.6666666666666666E-2</v>
      </c>
      <c r="R110" s="22">
        <v>1</v>
      </c>
      <c r="S110" s="23">
        <v>6.6666666666666666E-2</v>
      </c>
      <c r="T110" s="22">
        <v>7</v>
      </c>
      <c r="U110" s="23">
        <v>5.8333333333333334E-2</v>
      </c>
      <c r="V110" s="22">
        <v>15</v>
      </c>
      <c r="W110" s="23">
        <v>7.4257425742574254E-2</v>
      </c>
      <c r="X110" s="22">
        <v>16</v>
      </c>
      <c r="Y110" s="23">
        <v>7.9207920792079209E-2</v>
      </c>
      <c r="Z110" s="22">
        <v>1</v>
      </c>
      <c r="AA110" s="23">
        <v>3.125E-2</v>
      </c>
      <c r="AB110" s="22">
        <v>7</v>
      </c>
      <c r="AC110" s="23">
        <v>9.5890410958904104E-2</v>
      </c>
      <c r="AD110" s="22">
        <v>7</v>
      </c>
      <c r="AE110" s="24">
        <v>9.5890410958904104E-2</v>
      </c>
      <c r="AF110" s="30">
        <f t="shared" si="11"/>
        <v>92</v>
      </c>
      <c r="AG110" s="30">
        <f t="shared" si="12"/>
        <v>99</v>
      </c>
    </row>
    <row r="111" spans="1:37" x14ac:dyDescent="0.15">
      <c r="A111" s="17" t="s">
        <v>65</v>
      </c>
      <c r="B111" s="18">
        <v>3</v>
      </c>
      <c r="C111" s="19">
        <v>2.9126213592233011E-2</v>
      </c>
      <c r="D111" s="18">
        <v>12</v>
      </c>
      <c r="E111" s="19">
        <v>6.741573033707865E-2</v>
      </c>
      <c r="F111" s="18">
        <v>15</v>
      </c>
      <c r="G111" s="19">
        <v>8.4269662921348312E-2</v>
      </c>
      <c r="H111" s="18">
        <v>10</v>
      </c>
      <c r="I111" s="19">
        <v>5.4054054054054057E-2</v>
      </c>
      <c r="J111" s="18">
        <v>33</v>
      </c>
      <c r="K111" s="19">
        <v>8.9189189189189194E-2</v>
      </c>
      <c r="L111" s="18">
        <v>42</v>
      </c>
      <c r="M111" s="19">
        <v>0.11351351351351352</v>
      </c>
      <c r="N111" s="18">
        <v>0</v>
      </c>
      <c r="O111" s="19">
        <v>0</v>
      </c>
      <c r="P111" s="18">
        <v>2</v>
      </c>
      <c r="Q111" s="19">
        <v>0.13333333333333333</v>
      </c>
      <c r="R111" s="18">
        <v>2</v>
      </c>
      <c r="S111" s="19">
        <v>0.13333333333333333</v>
      </c>
      <c r="T111" s="18">
        <v>7</v>
      </c>
      <c r="U111" s="19">
        <v>5.8333333333333334E-2</v>
      </c>
      <c r="V111" s="18">
        <v>17</v>
      </c>
      <c r="W111" s="19">
        <v>8.4158415841584164E-2</v>
      </c>
      <c r="X111" s="18">
        <v>20</v>
      </c>
      <c r="Y111" s="19">
        <v>9.9009900990099015E-2</v>
      </c>
      <c r="Z111" s="18">
        <v>1</v>
      </c>
      <c r="AA111" s="19">
        <v>3.125E-2</v>
      </c>
      <c r="AB111" s="18">
        <v>2</v>
      </c>
      <c r="AC111" s="19">
        <v>2.7397260273972601E-2</v>
      </c>
      <c r="AD111" s="18">
        <v>4</v>
      </c>
      <c r="AE111" s="20">
        <v>5.4794520547945202E-2</v>
      </c>
      <c r="AF111" s="30">
        <f t="shared" si="11"/>
        <v>66</v>
      </c>
      <c r="AG111" s="30">
        <f t="shared" si="12"/>
        <v>83</v>
      </c>
    </row>
    <row r="112" spans="1:37" x14ac:dyDescent="0.15">
      <c r="A112" s="21" t="s">
        <v>66</v>
      </c>
      <c r="B112" s="22">
        <v>0</v>
      </c>
      <c r="C112" s="23">
        <v>0</v>
      </c>
      <c r="D112" s="22">
        <v>10</v>
      </c>
      <c r="E112" s="23">
        <v>5.6179775280898875E-2</v>
      </c>
      <c r="F112" s="22">
        <v>10</v>
      </c>
      <c r="G112" s="23">
        <v>5.6179775280898875E-2</v>
      </c>
      <c r="H112" s="22">
        <v>6</v>
      </c>
      <c r="I112" s="23">
        <v>3.2432432432432434E-2</v>
      </c>
      <c r="J112" s="22">
        <v>16</v>
      </c>
      <c r="K112" s="23">
        <v>4.3243243243243246E-2</v>
      </c>
      <c r="L112" s="22">
        <v>20</v>
      </c>
      <c r="M112" s="23">
        <v>5.4054054054054057E-2</v>
      </c>
      <c r="N112" s="22">
        <v>1</v>
      </c>
      <c r="O112" s="23">
        <v>0.125</v>
      </c>
      <c r="P112" s="22">
        <v>1</v>
      </c>
      <c r="Q112" s="23">
        <v>6.6666666666666666E-2</v>
      </c>
      <c r="R112" s="22">
        <v>1</v>
      </c>
      <c r="S112" s="23">
        <v>6.6666666666666666E-2</v>
      </c>
      <c r="T112" s="22">
        <v>1</v>
      </c>
      <c r="U112" s="23">
        <v>8.3333333333333332E-3</v>
      </c>
      <c r="V112" s="22">
        <v>4</v>
      </c>
      <c r="W112" s="23">
        <v>1.9801980198019802E-2</v>
      </c>
      <c r="X112" s="22">
        <v>6</v>
      </c>
      <c r="Y112" s="23">
        <v>2.9702970297029702E-2</v>
      </c>
      <c r="Z112" s="22">
        <v>1</v>
      </c>
      <c r="AA112" s="23">
        <v>3.125E-2</v>
      </c>
      <c r="AB112" s="22">
        <v>2</v>
      </c>
      <c r="AC112" s="23">
        <v>2.7397260273972601E-2</v>
      </c>
      <c r="AD112" s="22">
        <v>3</v>
      </c>
      <c r="AE112" s="24">
        <v>4.1095890410958902E-2</v>
      </c>
      <c r="AF112" s="30">
        <f t="shared" si="11"/>
        <v>33</v>
      </c>
      <c r="AG112" s="30">
        <f t="shared" si="12"/>
        <v>40</v>
      </c>
    </row>
    <row r="113" spans="1:37" x14ac:dyDescent="0.15">
      <c r="A113" s="17" t="s">
        <v>67</v>
      </c>
      <c r="B113" s="18">
        <v>1</v>
      </c>
      <c r="C113" s="19">
        <v>9.7087378640776691E-3</v>
      </c>
      <c r="D113" s="18">
        <v>0</v>
      </c>
      <c r="E113" s="19">
        <v>0</v>
      </c>
      <c r="F113" s="18">
        <v>1</v>
      </c>
      <c r="G113" s="19">
        <v>5.6179775280898875E-3</v>
      </c>
      <c r="H113" s="18">
        <v>1</v>
      </c>
      <c r="I113" s="19">
        <v>5.4054054054054057E-3</v>
      </c>
      <c r="J113" s="18">
        <v>11</v>
      </c>
      <c r="K113" s="19">
        <v>2.9729729729729731E-2</v>
      </c>
      <c r="L113" s="18">
        <v>17</v>
      </c>
      <c r="M113" s="19">
        <v>4.5945945945945948E-2</v>
      </c>
      <c r="N113" s="18">
        <v>0</v>
      </c>
      <c r="O113" s="19">
        <v>0</v>
      </c>
      <c r="P113" s="18">
        <v>1</v>
      </c>
      <c r="Q113" s="19">
        <v>6.6666666666666666E-2</v>
      </c>
      <c r="R113" s="18">
        <v>2</v>
      </c>
      <c r="S113" s="19">
        <v>0.13333333333333333</v>
      </c>
      <c r="T113" s="18">
        <v>0</v>
      </c>
      <c r="U113" s="19">
        <v>0</v>
      </c>
      <c r="V113" s="18">
        <v>4</v>
      </c>
      <c r="W113" s="19">
        <v>1.9801980198019802E-2</v>
      </c>
      <c r="X113" s="18">
        <v>6</v>
      </c>
      <c r="Y113" s="19">
        <v>2.9702970297029702E-2</v>
      </c>
      <c r="Z113" s="18">
        <v>0</v>
      </c>
      <c r="AA113" s="19">
        <v>0</v>
      </c>
      <c r="AB113" s="18">
        <v>2</v>
      </c>
      <c r="AC113" s="19">
        <v>2.7397260273972601E-2</v>
      </c>
      <c r="AD113" s="18">
        <v>2</v>
      </c>
      <c r="AE113" s="20">
        <v>2.7397260273972601E-2</v>
      </c>
      <c r="AF113" s="30">
        <f t="shared" si="11"/>
        <v>18</v>
      </c>
      <c r="AG113" s="30">
        <f t="shared" si="12"/>
        <v>28</v>
      </c>
    </row>
    <row r="114" spans="1:37" x14ac:dyDescent="0.15">
      <c r="A114" s="21" t="s">
        <v>68</v>
      </c>
      <c r="B114" s="22">
        <v>0</v>
      </c>
      <c r="C114" s="23">
        <v>0</v>
      </c>
      <c r="D114" s="22">
        <v>0</v>
      </c>
      <c r="E114" s="23">
        <v>0</v>
      </c>
      <c r="F114" s="22">
        <v>1</v>
      </c>
      <c r="G114" s="23">
        <v>5.6179775280898875E-3</v>
      </c>
      <c r="H114" s="22">
        <v>0</v>
      </c>
      <c r="I114" s="23">
        <v>0</v>
      </c>
      <c r="J114" s="22">
        <v>5</v>
      </c>
      <c r="K114" s="23">
        <v>1.3513513513513514E-2</v>
      </c>
      <c r="L114" s="22">
        <v>7</v>
      </c>
      <c r="M114" s="23">
        <v>1.891891891891892E-2</v>
      </c>
      <c r="N114" s="22">
        <v>0</v>
      </c>
      <c r="O114" s="23">
        <v>0</v>
      </c>
      <c r="P114" s="22">
        <v>0</v>
      </c>
      <c r="Q114" s="23">
        <v>0</v>
      </c>
      <c r="R114" s="22">
        <v>0</v>
      </c>
      <c r="S114" s="23">
        <v>0</v>
      </c>
      <c r="T114" s="22">
        <v>2</v>
      </c>
      <c r="U114" s="23">
        <v>1.6666666666666666E-2</v>
      </c>
      <c r="V114" s="22">
        <v>1</v>
      </c>
      <c r="W114" s="23">
        <v>4.9504950495049506E-3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4">
        <v>0</v>
      </c>
      <c r="AF114" s="30">
        <f t="shared" si="11"/>
        <v>6</v>
      </c>
      <c r="AG114" s="30">
        <f t="shared" si="12"/>
        <v>8</v>
      </c>
    </row>
    <row r="115" spans="1:37" x14ac:dyDescent="0.15">
      <c r="A115" s="17" t="s">
        <v>69</v>
      </c>
      <c r="B115" s="18">
        <v>0</v>
      </c>
      <c r="C115" s="19">
        <v>0</v>
      </c>
      <c r="D115" s="18">
        <v>0</v>
      </c>
      <c r="E115" s="19">
        <v>0</v>
      </c>
      <c r="F115" s="18">
        <v>0</v>
      </c>
      <c r="G115" s="19">
        <v>0</v>
      </c>
      <c r="H115" s="18">
        <v>0</v>
      </c>
      <c r="I115" s="19">
        <v>0</v>
      </c>
      <c r="J115" s="18">
        <v>4</v>
      </c>
      <c r="K115" s="19">
        <v>1.0810810810810811E-2</v>
      </c>
      <c r="L115" s="18">
        <v>6</v>
      </c>
      <c r="M115" s="19">
        <v>1.6216216216216217E-2</v>
      </c>
      <c r="N115" s="18">
        <v>0</v>
      </c>
      <c r="O115" s="19">
        <v>0</v>
      </c>
      <c r="P115" s="18">
        <v>0</v>
      </c>
      <c r="Q115" s="19">
        <v>0</v>
      </c>
      <c r="R115" s="18">
        <v>0</v>
      </c>
      <c r="S115" s="19">
        <v>0</v>
      </c>
      <c r="T115" s="18">
        <v>0</v>
      </c>
      <c r="U115" s="19">
        <v>0</v>
      </c>
      <c r="V115" s="18">
        <v>0</v>
      </c>
      <c r="W115" s="19">
        <v>0</v>
      </c>
      <c r="X115" s="18">
        <v>0</v>
      </c>
      <c r="Y115" s="19">
        <v>0</v>
      </c>
      <c r="Z115" s="18">
        <v>0</v>
      </c>
      <c r="AA115" s="19">
        <v>0</v>
      </c>
      <c r="AB115" s="18">
        <v>0</v>
      </c>
      <c r="AC115" s="19">
        <v>0</v>
      </c>
      <c r="AD115" s="18">
        <v>0</v>
      </c>
      <c r="AE115" s="20">
        <v>0</v>
      </c>
      <c r="AF115" s="30">
        <f t="shared" si="11"/>
        <v>4</v>
      </c>
      <c r="AG115" s="30">
        <f t="shared" si="12"/>
        <v>6</v>
      </c>
    </row>
    <row r="116" spans="1:37" x14ac:dyDescent="0.15">
      <c r="A116" s="21" t="s">
        <v>70</v>
      </c>
      <c r="B116" s="22">
        <v>2</v>
      </c>
      <c r="C116" s="23">
        <v>1.9417475728155338E-2</v>
      </c>
      <c r="D116" s="22">
        <v>0</v>
      </c>
      <c r="E116" s="23">
        <v>0</v>
      </c>
      <c r="F116" s="22">
        <v>0</v>
      </c>
      <c r="G116" s="23">
        <v>0</v>
      </c>
      <c r="H116" s="22">
        <v>0</v>
      </c>
      <c r="I116" s="23">
        <v>0</v>
      </c>
      <c r="J116" s="22">
        <v>0</v>
      </c>
      <c r="K116" s="23">
        <v>0</v>
      </c>
      <c r="L116" s="22">
        <v>0</v>
      </c>
      <c r="M116" s="23">
        <v>0</v>
      </c>
      <c r="N116" s="22">
        <v>0</v>
      </c>
      <c r="O116" s="23">
        <v>0</v>
      </c>
      <c r="P116" s="22">
        <v>0</v>
      </c>
      <c r="Q116" s="23">
        <v>0</v>
      </c>
      <c r="R116" s="22">
        <v>0</v>
      </c>
      <c r="S116" s="23">
        <v>0</v>
      </c>
      <c r="T116" s="22">
        <v>3</v>
      </c>
      <c r="U116" s="23">
        <v>2.5000000000000001E-2</v>
      </c>
      <c r="V116" s="22">
        <v>3</v>
      </c>
      <c r="W116" s="23">
        <v>1.4851485148514851E-2</v>
      </c>
      <c r="X116" s="22">
        <v>3</v>
      </c>
      <c r="Y116" s="23">
        <v>1.4851485148514851E-2</v>
      </c>
      <c r="Z116" s="22">
        <v>0</v>
      </c>
      <c r="AA116" s="23">
        <v>0</v>
      </c>
      <c r="AB116" s="22">
        <v>0</v>
      </c>
      <c r="AC116" s="23">
        <v>0</v>
      </c>
      <c r="AD116" s="22">
        <v>1</v>
      </c>
      <c r="AE116" s="24">
        <v>1.3698630136986301E-2</v>
      </c>
      <c r="AF116" s="37">
        <f t="shared" si="11"/>
        <v>3</v>
      </c>
      <c r="AG116" s="37">
        <f t="shared" si="12"/>
        <v>4</v>
      </c>
      <c r="AH116" s="36">
        <v>2000</v>
      </c>
      <c r="AI116" s="36">
        <v>2016</v>
      </c>
      <c r="AJ116" s="36">
        <v>2021</v>
      </c>
    </row>
    <row r="117" spans="1:37" x14ac:dyDescent="0.15">
      <c r="A117" s="11" t="s">
        <v>71</v>
      </c>
      <c r="B117" s="27">
        <v>14999</v>
      </c>
      <c r="C117" s="13"/>
      <c r="D117" s="27">
        <v>17639</v>
      </c>
      <c r="E117" s="13"/>
      <c r="F117" s="27">
        <v>17424</v>
      </c>
      <c r="G117" s="13"/>
      <c r="H117" s="27">
        <v>17386</v>
      </c>
      <c r="I117" s="13"/>
      <c r="J117" s="27">
        <v>28692</v>
      </c>
      <c r="K117" s="13"/>
      <c r="L117" s="27">
        <v>30143</v>
      </c>
      <c r="M117" s="13"/>
      <c r="N117" s="27">
        <v>25000</v>
      </c>
      <c r="O117" s="13"/>
      <c r="P117" s="27">
        <v>27500</v>
      </c>
      <c r="Q117" s="13"/>
      <c r="R117" s="27">
        <v>30000</v>
      </c>
      <c r="S117" s="13"/>
      <c r="T117" s="27">
        <v>15000</v>
      </c>
      <c r="U117" s="13"/>
      <c r="V117" s="27">
        <v>19818</v>
      </c>
      <c r="W117" s="13"/>
      <c r="X117" s="27">
        <v>20690</v>
      </c>
      <c r="Y117" s="13"/>
      <c r="Z117" s="27">
        <v>14999</v>
      </c>
      <c r="AA117" s="13"/>
      <c r="AB117" s="27">
        <v>19773</v>
      </c>
      <c r="AC117" s="13"/>
      <c r="AD117" s="27">
        <v>21042</v>
      </c>
      <c r="AE117" s="14"/>
      <c r="AF117" s="34">
        <f>SUM(AF107:AF116)</f>
        <v>762</v>
      </c>
      <c r="AG117" s="34">
        <f>SUM(AG107:AG116)</f>
        <v>838</v>
      </c>
      <c r="AH117" s="32">
        <f>AVERAGE(Z117,T117,N117,H117,B117)</f>
        <v>17476.8</v>
      </c>
      <c r="AI117" s="32">
        <f>AVERAGE(AB117,V117,P117,J117,D117)</f>
        <v>22684.400000000001</v>
      </c>
      <c r="AJ117" s="32">
        <f>AVERAGE(AD117,X117,R117,L117,F117)</f>
        <v>23859.8</v>
      </c>
      <c r="AK117" t="s">
        <v>119</v>
      </c>
    </row>
    <row r="118" spans="1:37" x14ac:dyDescent="0.15">
      <c r="A118" s="17" t="s">
        <v>45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47"/>
      <c r="AC118" s="25"/>
      <c r="AD118" s="25"/>
      <c r="AE118" s="26"/>
      <c r="AF118" s="30"/>
      <c r="AH118" s="32">
        <f>MEDIAN(B117,H117,N117,T117,Z117)</f>
        <v>15000</v>
      </c>
      <c r="AI118" s="32">
        <f>MEDIAN(D117,J117,P117,V117,AB117)</f>
        <v>19818</v>
      </c>
      <c r="AJ118" s="32">
        <f>MEDIAN(AD117,X117,R117,L117,F117)</f>
        <v>21042</v>
      </c>
      <c r="AK118" t="s">
        <v>120</v>
      </c>
    </row>
    <row r="119" spans="1:37" x14ac:dyDescent="0.15">
      <c r="A119" s="11" t="s">
        <v>76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4"/>
    </row>
    <row r="120" spans="1:37" x14ac:dyDescent="0.15">
      <c r="A120" s="11" t="s">
        <v>77</v>
      </c>
      <c r="B120" s="12">
        <v>5475</v>
      </c>
      <c r="C120" s="13"/>
      <c r="D120" s="12">
        <v>6240</v>
      </c>
      <c r="E120" s="13"/>
      <c r="F120" s="12">
        <v>6612</v>
      </c>
      <c r="G120" s="13"/>
      <c r="H120" s="12">
        <v>6609</v>
      </c>
      <c r="I120" s="13"/>
      <c r="J120" s="12">
        <v>8173</v>
      </c>
      <c r="K120" s="13"/>
      <c r="L120" s="12">
        <v>8682</v>
      </c>
      <c r="M120" s="13"/>
      <c r="N120" s="12">
        <v>381</v>
      </c>
      <c r="O120" s="13"/>
      <c r="P120" s="12">
        <v>358</v>
      </c>
      <c r="Q120" s="13"/>
      <c r="R120" s="12">
        <v>365</v>
      </c>
      <c r="S120" s="13"/>
      <c r="T120" s="12">
        <v>4698</v>
      </c>
      <c r="U120" s="13"/>
      <c r="V120" s="12">
        <v>4676</v>
      </c>
      <c r="W120" s="13"/>
      <c r="X120" s="12">
        <v>4677</v>
      </c>
      <c r="Y120" s="13"/>
      <c r="Z120" s="12">
        <v>2311</v>
      </c>
      <c r="AA120" s="13"/>
      <c r="AB120" s="12">
        <v>2756</v>
      </c>
      <c r="AC120" s="13"/>
      <c r="AD120" s="12">
        <v>2877</v>
      </c>
      <c r="AE120" s="14"/>
    </row>
    <row r="121" spans="1:37" x14ac:dyDescent="0.15">
      <c r="A121" s="17" t="s">
        <v>61</v>
      </c>
      <c r="B121" s="18">
        <v>1407</v>
      </c>
      <c r="C121" s="19">
        <v>0.256986301369863</v>
      </c>
      <c r="D121" s="18">
        <v>1491</v>
      </c>
      <c r="E121" s="19">
        <v>0.2389423076923077</v>
      </c>
      <c r="F121" s="18">
        <v>1508</v>
      </c>
      <c r="G121" s="19">
        <v>0.22807017543859648</v>
      </c>
      <c r="H121" s="18">
        <v>1216</v>
      </c>
      <c r="I121" s="19">
        <v>0.18399152670600696</v>
      </c>
      <c r="J121" s="18">
        <v>817</v>
      </c>
      <c r="K121" s="19">
        <v>9.9963293772176678E-2</v>
      </c>
      <c r="L121" s="18">
        <v>774</v>
      </c>
      <c r="M121" s="19">
        <v>8.9149965445749824E-2</v>
      </c>
      <c r="N121" s="18">
        <v>61</v>
      </c>
      <c r="O121" s="19">
        <v>0.16010498687664043</v>
      </c>
      <c r="P121" s="18">
        <v>38</v>
      </c>
      <c r="Q121" s="19">
        <v>0.10614525139664804</v>
      </c>
      <c r="R121" s="18">
        <v>37</v>
      </c>
      <c r="S121" s="19">
        <v>0.10136986301369863</v>
      </c>
      <c r="T121" s="18">
        <v>1095</v>
      </c>
      <c r="U121" s="19">
        <v>0.2330779054916986</v>
      </c>
      <c r="V121" s="18">
        <v>674</v>
      </c>
      <c r="W121" s="19">
        <v>0.14414029084687768</v>
      </c>
      <c r="X121" s="18">
        <v>605</v>
      </c>
      <c r="Y121" s="19">
        <v>0.12935642505879838</v>
      </c>
      <c r="Z121" s="18">
        <v>659</v>
      </c>
      <c r="AA121" s="19">
        <v>0.28515794028559066</v>
      </c>
      <c r="AB121" s="18">
        <v>491</v>
      </c>
      <c r="AC121" s="19">
        <v>0.17815674891146591</v>
      </c>
      <c r="AD121" s="18">
        <v>458</v>
      </c>
      <c r="AE121" s="20">
        <v>0.1591936044490789</v>
      </c>
    </row>
    <row r="122" spans="1:37" x14ac:dyDescent="0.15">
      <c r="A122" s="21" t="s">
        <v>62</v>
      </c>
      <c r="B122" s="22">
        <v>906</v>
      </c>
      <c r="C122" s="23">
        <v>0.16547945205479453</v>
      </c>
      <c r="D122" s="22">
        <v>1012</v>
      </c>
      <c r="E122" s="23">
        <v>0.16217948717948719</v>
      </c>
      <c r="F122" s="22">
        <v>1012</v>
      </c>
      <c r="G122" s="23">
        <v>0.1530550514216576</v>
      </c>
      <c r="H122" s="22">
        <v>1111</v>
      </c>
      <c r="I122" s="23">
        <v>0.16810410046905735</v>
      </c>
      <c r="J122" s="22">
        <v>808</v>
      </c>
      <c r="K122" s="23">
        <v>9.8862106937477059E-2</v>
      </c>
      <c r="L122" s="22">
        <v>796</v>
      </c>
      <c r="M122" s="23">
        <v>9.1683943791753056E-2</v>
      </c>
      <c r="N122" s="22">
        <v>66</v>
      </c>
      <c r="O122" s="23">
        <v>0.17322834645669291</v>
      </c>
      <c r="P122" s="22">
        <v>74</v>
      </c>
      <c r="Q122" s="23">
        <v>0.20670391061452514</v>
      </c>
      <c r="R122" s="22">
        <v>70</v>
      </c>
      <c r="S122" s="23">
        <v>0.19178082191780821</v>
      </c>
      <c r="T122" s="22">
        <v>724</v>
      </c>
      <c r="U122" s="23">
        <v>0.15410813111962537</v>
      </c>
      <c r="V122" s="22">
        <v>682</v>
      </c>
      <c r="W122" s="23">
        <v>0.14585115483319075</v>
      </c>
      <c r="X122" s="22">
        <v>637</v>
      </c>
      <c r="Y122" s="23">
        <v>0.1361984177891811</v>
      </c>
      <c r="Z122" s="22">
        <v>466</v>
      </c>
      <c r="AA122" s="23">
        <v>0.20164430982258763</v>
      </c>
      <c r="AB122" s="22">
        <v>385</v>
      </c>
      <c r="AC122" s="23">
        <v>0.13969521044992744</v>
      </c>
      <c r="AD122" s="22">
        <v>356</v>
      </c>
      <c r="AE122" s="24">
        <v>0.12374000695168579</v>
      </c>
    </row>
    <row r="123" spans="1:37" x14ac:dyDescent="0.15">
      <c r="A123" s="17" t="s">
        <v>63</v>
      </c>
      <c r="B123" s="18">
        <v>843</v>
      </c>
      <c r="C123" s="19">
        <v>0.15397260273972602</v>
      </c>
      <c r="D123" s="18">
        <v>556</v>
      </c>
      <c r="E123" s="19">
        <v>8.9102564102564105E-2</v>
      </c>
      <c r="F123" s="18">
        <v>630</v>
      </c>
      <c r="G123" s="19">
        <v>9.5281306715063518E-2</v>
      </c>
      <c r="H123" s="18">
        <v>1026</v>
      </c>
      <c r="I123" s="19">
        <v>0.15524285065819338</v>
      </c>
      <c r="J123" s="18">
        <v>1137</v>
      </c>
      <c r="K123" s="19">
        <v>0.13911660345038543</v>
      </c>
      <c r="L123" s="18">
        <v>1075</v>
      </c>
      <c r="M123" s="19">
        <v>0.12381939645243031</v>
      </c>
      <c r="N123" s="18">
        <v>65</v>
      </c>
      <c r="O123" s="19">
        <v>0.17060367454068243</v>
      </c>
      <c r="P123" s="18">
        <v>30</v>
      </c>
      <c r="Q123" s="19">
        <v>8.3798882681564241E-2</v>
      </c>
      <c r="R123" s="18">
        <v>33</v>
      </c>
      <c r="S123" s="19">
        <v>9.0410958904109592E-2</v>
      </c>
      <c r="T123" s="18">
        <v>779</v>
      </c>
      <c r="U123" s="19">
        <v>0.16581524052788421</v>
      </c>
      <c r="V123" s="18">
        <v>615</v>
      </c>
      <c r="W123" s="19">
        <v>0.13152266894781864</v>
      </c>
      <c r="X123" s="18">
        <v>563</v>
      </c>
      <c r="Y123" s="19">
        <v>0.12037630960017105</v>
      </c>
      <c r="Z123" s="18">
        <v>409</v>
      </c>
      <c r="AA123" s="19">
        <v>0.17697966248377325</v>
      </c>
      <c r="AB123" s="18">
        <v>417</v>
      </c>
      <c r="AC123" s="19">
        <v>0.15130624092888245</v>
      </c>
      <c r="AD123" s="18">
        <v>405</v>
      </c>
      <c r="AE123" s="20">
        <v>0.14077163712200208</v>
      </c>
    </row>
    <row r="124" spans="1:37" x14ac:dyDescent="0.15">
      <c r="A124" s="21" t="s">
        <v>64</v>
      </c>
      <c r="B124" s="22">
        <v>888</v>
      </c>
      <c r="C124" s="23">
        <v>0.16219178082191782</v>
      </c>
      <c r="D124" s="22">
        <v>849</v>
      </c>
      <c r="E124" s="23">
        <v>0.1360576923076923</v>
      </c>
      <c r="F124" s="22">
        <v>827</v>
      </c>
      <c r="G124" s="23">
        <v>0.1250756200846945</v>
      </c>
      <c r="H124" s="22">
        <v>1232</v>
      </c>
      <c r="I124" s="23">
        <v>0.18641246784687548</v>
      </c>
      <c r="J124" s="22">
        <v>1317</v>
      </c>
      <c r="K124" s="23">
        <v>0.16114034014437784</v>
      </c>
      <c r="L124" s="22">
        <v>1321</v>
      </c>
      <c r="M124" s="23">
        <v>0.15215388159410273</v>
      </c>
      <c r="N124" s="22">
        <v>82</v>
      </c>
      <c r="O124" s="23">
        <v>0.21522309711286089</v>
      </c>
      <c r="P124" s="22">
        <v>43</v>
      </c>
      <c r="Q124" s="23">
        <v>0.12011173184357542</v>
      </c>
      <c r="R124" s="22">
        <v>43</v>
      </c>
      <c r="S124" s="23">
        <v>0.11780821917808219</v>
      </c>
      <c r="T124" s="22">
        <v>877</v>
      </c>
      <c r="U124" s="23">
        <v>0.18667518092805449</v>
      </c>
      <c r="V124" s="22">
        <v>861</v>
      </c>
      <c r="W124" s="23">
        <v>0.18413173652694612</v>
      </c>
      <c r="X124" s="22">
        <v>816</v>
      </c>
      <c r="Y124" s="23">
        <v>0.17447081462475947</v>
      </c>
      <c r="Z124" s="22">
        <v>335</v>
      </c>
      <c r="AA124" s="23">
        <v>0.14495889225443531</v>
      </c>
      <c r="AB124" s="22">
        <v>463</v>
      </c>
      <c r="AC124" s="23">
        <v>0.16799709724238027</v>
      </c>
      <c r="AD124" s="22">
        <v>440</v>
      </c>
      <c r="AE124" s="24">
        <v>0.15293708724365659</v>
      </c>
    </row>
    <row r="125" spans="1:37" x14ac:dyDescent="0.15">
      <c r="A125" s="17" t="s">
        <v>65</v>
      </c>
      <c r="B125" s="18">
        <v>835</v>
      </c>
      <c r="C125" s="19">
        <v>0.15251141552511416</v>
      </c>
      <c r="D125" s="18">
        <v>1033</v>
      </c>
      <c r="E125" s="19">
        <v>0.16554487179487179</v>
      </c>
      <c r="F125" s="18">
        <v>1113</v>
      </c>
      <c r="G125" s="19">
        <v>0.16833030852994554</v>
      </c>
      <c r="H125" s="18">
        <v>1054</v>
      </c>
      <c r="I125" s="19">
        <v>0.15947949765471328</v>
      </c>
      <c r="J125" s="18">
        <v>1599</v>
      </c>
      <c r="K125" s="19">
        <v>0.19564419429829927</v>
      </c>
      <c r="L125" s="18">
        <v>1715</v>
      </c>
      <c r="M125" s="19">
        <v>0.19753513015434232</v>
      </c>
      <c r="N125" s="18">
        <v>57</v>
      </c>
      <c r="O125" s="19">
        <v>0.14960629921259844</v>
      </c>
      <c r="P125" s="18">
        <v>63</v>
      </c>
      <c r="Q125" s="19">
        <v>0.17597765363128492</v>
      </c>
      <c r="R125" s="18">
        <v>59</v>
      </c>
      <c r="S125" s="19">
        <v>0.16164383561643836</v>
      </c>
      <c r="T125" s="18">
        <v>770</v>
      </c>
      <c r="U125" s="19">
        <v>0.16389953171562366</v>
      </c>
      <c r="V125" s="18">
        <v>866</v>
      </c>
      <c r="W125" s="19">
        <v>0.18520102651839179</v>
      </c>
      <c r="X125" s="18">
        <v>910</v>
      </c>
      <c r="Y125" s="19">
        <v>0.19456916827025872</v>
      </c>
      <c r="Z125" s="18">
        <v>264</v>
      </c>
      <c r="AA125" s="19">
        <v>0.11423626135871917</v>
      </c>
      <c r="AB125" s="18">
        <v>471</v>
      </c>
      <c r="AC125" s="19">
        <v>0.17089985486211901</v>
      </c>
      <c r="AD125" s="18">
        <v>536</v>
      </c>
      <c r="AE125" s="20">
        <v>0.18630517900590893</v>
      </c>
    </row>
    <row r="126" spans="1:37" x14ac:dyDescent="0.15">
      <c r="A126" s="21" t="s">
        <v>66</v>
      </c>
      <c r="B126" s="22">
        <v>242</v>
      </c>
      <c r="C126" s="23">
        <v>4.4200913242009129E-2</v>
      </c>
      <c r="D126" s="22">
        <v>577</v>
      </c>
      <c r="E126" s="23">
        <v>9.2467948717948723E-2</v>
      </c>
      <c r="F126" s="22">
        <v>633</v>
      </c>
      <c r="G126" s="23">
        <v>9.573502722323049E-2</v>
      </c>
      <c r="H126" s="22">
        <v>498</v>
      </c>
      <c r="I126" s="23">
        <v>7.5351793009532458E-2</v>
      </c>
      <c r="J126" s="22">
        <v>1131</v>
      </c>
      <c r="K126" s="23">
        <v>0.138382478893919</v>
      </c>
      <c r="L126" s="22">
        <v>1213</v>
      </c>
      <c r="M126" s="23">
        <v>0.13971435153190509</v>
      </c>
      <c r="N126" s="22">
        <v>30</v>
      </c>
      <c r="O126" s="23">
        <v>7.874015748031496E-2</v>
      </c>
      <c r="P126" s="22">
        <v>52</v>
      </c>
      <c r="Q126" s="23">
        <v>0.14525139664804471</v>
      </c>
      <c r="R126" s="22">
        <v>53</v>
      </c>
      <c r="S126" s="23">
        <v>0.14520547945205478</v>
      </c>
      <c r="T126" s="22">
        <v>230</v>
      </c>
      <c r="U126" s="23">
        <v>4.8957002979991483E-2</v>
      </c>
      <c r="V126" s="22">
        <v>408</v>
      </c>
      <c r="W126" s="23">
        <v>8.7254063301967499E-2</v>
      </c>
      <c r="X126" s="22">
        <v>457</v>
      </c>
      <c r="Y126" s="23">
        <v>9.7712208680778276E-2</v>
      </c>
      <c r="Z126" s="22">
        <v>104</v>
      </c>
      <c r="AA126" s="23">
        <v>4.5002163565556037E-2</v>
      </c>
      <c r="AB126" s="22">
        <v>224</v>
      </c>
      <c r="AC126" s="23">
        <v>8.1277213352685049E-2</v>
      </c>
      <c r="AD126" s="22">
        <v>275</v>
      </c>
      <c r="AE126" s="24">
        <v>9.5585679527285361E-2</v>
      </c>
    </row>
    <row r="127" spans="1:37" x14ac:dyDescent="0.15">
      <c r="A127" s="17" t="s">
        <v>67</v>
      </c>
      <c r="B127" s="18">
        <v>211</v>
      </c>
      <c r="C127" s="19">
        <v>3.8538812785388128E-2</v>
      </c>
      <c r="D127" s="18">
        <v>261</v>
      </c>
      <c r="E127" s="19">
        <v>4.1826923076923074E-2</v>
      </c>
      <c r="F127" s="18">
        <v>331</v>
      </c>
      <c r="G127" s="19">
        <v>5.0060496067755596E-2</v>
      </c>
      <c r="H127" s="18">
        <v>213</v>
      </c>
      <c r="I127" s="19">
        <v>3.2228778937812078E-2</v>
      </c>
      <c r="J127" s="18">
        <v>558</v>
      </c>
      <c r="K127" s="19">
        <v>6.8273583751376488E-2</v>
      </c>
      <c r="L127" s="18">
        <v>723</v>
      </c>
      <c r="M127" s="19">
        <v>8.3275742916378709E-2</v>
      </c>
      <c r="N127" s="18">
        <v>8</v>
      </c>
      <c r="O127" s="19">
        <v>2.0997375328083989E-2</v>
      </c>
      <c r="P127" s="18">
        <v>24</v>
      </c>
      <c r="Q127" s="19">
        <v>6.7039106145251395E-2</v>
      </c>
      <c r="R127" s="18">
        <v>29</v>
      </c>
      <c r="S127" s="19">
        <v>7.9452054794520555E-2</v>
      </c>
      <c r="T127" s="18">
        <v>47</v>
      </c>
      <c r="U127" s="19">
        <v>1.0004257130693913E-2</v>
      </c>
      <c r="V127" s="18">
        <v>214</v>
      </c>
      <c r="W127" s="19">
        <v>4.576561163387511E-2</v>
      </c>
      <c r="X127" s="18">
        <v>255</v>
      </c>
      <c r="Y127" s="19">
        <v>5.4522129570237332E-2</v>
      </c>
      <c r="Z127" s="18">
        <v>30</v>
      </c>
      <c r="AA127" s="19">
        <v>1.2981393336218087E-2</v>
      </c>
      <c r="AB127" s="18">
        <v>160</v>
      </c>
      <c r="AC127" s="19">
        <v>5.8055152394775038E-2</v>
      </c>
      <c r="AD127" s="18">
        <v>177</v>
      </c>
      <c r="AE127" s="20">
        <v>6.1522419186652764E-2</v>
      </c>
    </row>
    <row r="128" spans="1:37" x14ac:dyDescent="0.15">
      <c r="A128" s="21" t="s">
        <v>68</v>
      </c>
      <c r="B128" s="22">
        <v>70</v>
      </c>
      <c r="C128" s="23">
        <v>1.2785388127853882E-2</v>
      </c>
      <c r="D128" s="22">
        <v>138</v>
      </c>
      <c r="E128" s="23">
        <v>2.2115384615384617E-2</v>
      </c>
      <c r="F128" s="22">
        <v>172</v>
      </c>
      <c r="G128" s="23">
        <v>2.601330913490623E-2</v>
      </c>
      <c r="H128" s="22">
        <v>63</v>
      </c>
      <c r="I128" s="23">
        <v>9.5324557421697688E-3</v>
      </c>
      <c r="J128" s="22">
        <v>365</v>
      </c>
      <c r="K128" s="23">
        <v>4.4659243851706838E-2</v>
      </c>
      <c r="L128" s="22">
        <v>433</v>
      </c>
      <c r="M128" s="23">
        <v>4.9873301082699842E-2</v>
      </c>
      <c r="N128" s="22">
        <v>4</v>
      </c>
      <c r="O128" s="23">
        <v>1.0498687664041995E-2</v>
      </c>
      <c r="P128" s="22">
        <v>15</v>
      </c>
      <c r="Q128" s="23">
        <v>4.189944134078212E-2</v>
      </c>
      <c r="R128" s="22">
        <v>17</v>
      </c>
      <c r="S128" s="23">
        <v>4.6575342465753428E-2</v>
      </c>
      <c r="T128" s="22">
        <v>57</v>
      </c>
      <c r="U128" s="23">
        <v>1.2132822477650063E-2</v>
      </c>
      <c r="V128" s="22">
        <v>99</v>
      </c>
      <c r="W128" s="23">
        <v>2.1171941830624465E-2</v>
      </c>
      <c r="X128" s="22">
        <v>134</v>
      </c>
      <c r="Y128" s="23">
        <v>2.8650844558477658E-2</v>
      </c>
      <c r="Z128" s="22">
        <v>27</v>
      </c>
      <c r="AA128" s="23">
        <v>1.1683254002596278E-2</v>
      </c>
      <c r="AB128" s="22">
        <v>71</v>
      </c>
      <c r="AC128" s="23">
        <v>2.5761973875181421E-2</v>
      </c>
      <c r="AD128" s="22">
        <v>111</v>
      </c>
      <c r="AE128" s="24">
        <v>3.8581856100104277E-2</v>
      </c>
    </row>
    <row r="129" spans="1:35" x14ac:dyDescent="0.15">
      <c r="A129" s="17" t="s">
        <v>69</v>
      </c>
      <c r="B129" s="18">
        <v>29</v>
      </c>
      <c r="C129" s="19">
        <v>5.2968036529680365E-3</v>
      </c>
      <c r="D129" s="18">
        <v>128</v>
      </c>
      <c r="E129" s="19">
        <v>2.0512820512820513E-2</v>
      </c>
      <c r="F129" s="18">
        <v>152</v>
      </c>
      <c r="G129" s="19">
        <v>2.2988505747126436E-2</v>
      </c>
      <c r="H129" s="18">
        <v>111</v>
      </c>
      <c r="I129" s="19">
        <v>1.6795279164775308E-2</v>
      </c>
      <c r="J129" s="18">
        <v>241</v>
      </c>
      <c r="K129" s="19">
        <v>2.9487336351400953E-2</v>
      </c>
      <c r="L129" s="18">
        <v>347</v>
      </c>
      <c r="M129" s="19">
        <v>3.9967749366505413E-2</v>
      </c>
      <c r="N129" s="18">
        <v>1</v>
      </c>
      <c r="O129" s="19">
        <v>2.6246719160104987E-3</v>
      </c>
      <c r="P129" s="18">
        <v>8</v>
      </c>
      <c r="Q129" s="19">
        <v>2.23463687150838E-2</v>
      </c>
      <c r="R129" s="18">
        <v>10</v>
      </c>
      <c r="S129" s="19">
        <v>2.7397260273972601E-2</v>
      </c>
      <c r="T129" s="18">
        <v>43</v>
      </c>
      <c r="U129" s="19">
        <v>9.1528309919114512E-3</v>
      </c>
      <c r="V129" s="18">
        <v>138</v>
      </c>
      <c r="W129" s="19">
        <v>2.9512403763900769E-2</v>
      </c>
      <c r="X129" s="18">
        <v>141</v>
      </c>
      <c r="Y129" s="19">
        <v>3.0147530468248876E-2</v>
      </c>
      <c r="Z129" s="18">
        <v>4</v>
      </c>
      <c r="AA129" s="19">
        <v>1.7308524448290783E-3</v>
      </c>
      <c r="AB129" s="18">
        <v>23</v>
      </c>
      <c r="AC129" s="19">
        <v>8.3454281567489109E-3</v>
      </c>
      <c r="AD129" s="18">
        <v>57</v>
      </c>
      <c r="AE129" s="20">
        <v>1.9812304483837331E-2</v>
      </c>
    </row>
    <row r="130" spans="1:35" x14ac:dyDescent="0.15">
      <c r="A130" s="21" t="s">
        <v>78</v>
      </c>
      <c r="B130" s="22">
        <v>28</v>
      </c>
      <c r="C130" s="23">
        <v>5.1141552511415524E-3</v>
      </c>
      <c r="D130" s="22">
        <v>61</v>
      </c>
      <c r="E130" s="23">
        <v>9.7756410256410256E-3</v>
      </c>
      <c r="F130" s="22">
        <v>76</v>
      </c>
      <c r="G130" s="23">
        <v>1.1494252873563218E-2</v>
      </c>
      <c r="H130" s="22">
        <v>36</v>
      </c>
      <c r="I130" s="23">
        <v>5.4471175669541533E-3</v>
      </c>
      <c r="J130" s="22">
        <v>81</v>
      </c>
      <c r="K130" s="23">
        <v>9.9106815122965864E-3</v>
      </c>
      <c r="L130" s="22">
        <v>128</v>
      </c>
      <c r="M130" s="23">
        <v>1.47431467403824E-2</v>
      </c>
      <c r="N130" s="22">
        <v>3</v>
      </c>
      <c r="O130" s="23">
        <v>7.874015748031496E-3</v>
      </c>
      <c r="P130" s="22">
        <v>4</v>
      </c>
      <c r="Q130" s="23">
        <v>1.11731843575419E-2</v>
      </c>
      <c r="R130" s="22">
        <v>5</v>
      </c>
      <c r="S130" s="23">
        <v>1.3698630136986301E-2</v>
      </c>
      <c r="T130" s="22">
        <v>48</v>
      </c>
      <c r="U130" s="23">
        <v>1.0217113665389528E-2</v>
      </c>
      <c r="V130" s="22">
        <v>62</v>
      </c>
      <c r="W130" s="23">
        <v>1.3259195893926433E-2</v>
      </c>
      <c r="X130" s="22">
        <v>79</v>
      </c>
      <c r="Y130" s="23">
        <v>1.689116955313235E-2</v>
      </c>
      <c r="Z130" s="22">
        <v>8</v>
      </c>
      <c r="AA130" s="23">
        <v>3.4617048896581565E-3</v>
      </c>
      <c r="AB130" s="22">
        <v>15</v>
      </c>
      <c r="AC130" s="23">
        <v>5.4426705370101596E-3</v>
      </c>
      <c r="AD130" s="22">
        <v>17</v>
      </c>
      <c r="AE130" s="24">
        <v>5.908932916232186E-3</v>
      </c>
    </row>
    <row r="131" spans="1:35" x14ac:dyDescent="0.15">
      <c r="A131" s="17" t="s">
        <v>79</v>
      </c>
      <c r="B131" s="18">
        <v>15</v>
      </c>
      <c r="C131" s="19">
        <v>2.7397260273972603E-3</v>
      </c>
      <c r="D131" s="18">
        <v>87</v>
      </c>
      <c r="E131" s="19">
        <v>1.3942307692307693E-2</v>
      </c>
      <c r="F131" s="18">
        <v>99</v>
      </c>
      <c r="G131" s="19">
        <v>1.4972776769509982E-2</v>
      </c>
      <c r="H131" s="18">
        <v>32</v>
      </c>
      <c r="I131" s="19">
        <v>4.8418822817370257E-3</v>
      </c>
      <c r="J131" s="18">
        <v>93</v>
      </c>
      <c r="K131" s="19">
        <v>1.1378930625229414E-2</v>
      </c>
      <c r="L131" s="18">
        <v>115</v>
      </c>
      <c r="M131" s="19">
        <v>1.3245795899562313E-2</v>
      </c>
      <c r="N131" s="18">
        <v>2</v>
      </c>
      <c r="O131" s="19">
        <v>5.2493438320209973E-3</v>
      </c>
      <c r="P131" s="18">
        <v>5</v>
      </c>
      <c r="Q131" s="19">
        <v>1.3966480446927373E-2</v>
      </c>
      <c r="R131" s="18">
        <v>6</v>
      </c>
      <c r="S131" s="19">
        <v>1.643835616438356E-2</v>
      </c>
      <c r="T131" s="18">
        <v>26</v>
      </c>
      <c r="U131" s="19">
        <v>5.5342699020859941E-3</v>
      </c>
      <c r="V131" s="18">
        <v>44</v>
      </c>
      <c r="W131" s="19">
        <v>9.4097519247219839E-3</v>
      </c>
      <c r="X131" s="18">
        <v>60</v>
      </c>
      <c r="Y131" s="19">
        <v>1.2828736369467608E-2</v>
      </c>
      <c r="Z131" s="18">
        <v>5</v>
      </c>
      <c r="AA131" s="19">
        <v>2.1635655560363477E-3</v>
      </c>
      <c r="AB131" s="18">
        <v>19</v>
      </c>
      <c r="AC131" s="19">
        <v>6.8940493468795357E-3</v>
      </c>
      <c r="AD131" s="18">
        <v>23</v>
      </c>
      <c r="AE131" s="20">
        <v>7.9944386513729586E-3</v>
      </c>
    </row>
    <row r="132" spans="1:35" x14ac:dyDescent="0.15">
      <c r="A132" s="21" t="s">
        <v>80</v>
      </c>
      <c r="B132" s="22">
        <v>1</v>
      </c>
      <c r="C132" s="23">
        <v>1.8264840182648402E-4</v>
      </c>
      <c r="D132" s="22">
        <v>47</v>
      </c>
      <c r="E132" s="23">
        <v>7.5320512820512822E-3</v>
      </c>
      <c r="F132" s="22">
        <v>59</v>
      </c>
      <c r="G132" s="23">
        <v>8.9231699939503924E-3</v>
      </c>
      <c r="H132" s="22">
        <v>17</v>
      </c>
      <c r="I132" s="23">
        <v>2.5722499621727945E-3</v>
      </c>
      <c r="J132" s="22">
        <v>26</v>
      </c>
      <c r="K132" s="23">
        <v>3.1812064113544598E-3</v>
      </c>
      <c r="L132" s="22">
        <v>42</v>
      </c>
      <c r="M132" s="23">
        <v>4.8375950241879755E-3</v>
      </c>
      <c r="N132" s="22">
        <v>2</v>
      </c>
      <c r="O132" s="23">
        <v>5.2493438320209973E-3</v>
      </c>
      <c r="P132" s="22">
        <v>2</v>
      </c>
      <c r="Q132" s="23">
        <v>5.5865921787709499E-3</v>
      </c>
      <c r="R132" s="22">
        <v>3</v>
      </c>
      <c r="S132" s="23">
        <v>8.21917808219178E-3</v>
      </c>
      <c r="T132" s="22">
        <v>2</v>
      </c>
      <c r="U132" s="23">
        <v>4.2571306939123032E-4</v>
      </c>
      <c r="V132" s="22">
        <v>13</v>
      </c>
      <c r="W132" s="23">
        <v>2.7801539777587681E-3</v>
      </c>
      <c r="X132" s="22">
        <v>20</v>
      </c>
      <c r="Y132" s="23">
        <v>4.2762454564892029E-3</v>
      </c>
      <c r="Z132" s="22">
        <v>0</v>
      </c>
      <c r="AA132" s="23">
        <v>0</v>
      </c>
      <c r="AB132" s="22">
        <v>17</v>
      </c>
      <c r="AC132" s="23">
        <v>6.1683599419448476E-3</v>
      </c>
      <c r="AD132" s="22">
        <v>22</v>
      </c>
      <c r="AE132" s="24">
        <v>7.6468543621828295E-3</v>
      </c>
      <c r="AF132" s="36">
        <v>2000</v>
      </c>
      <c r="AG132" s="36">
        <v>2016</v>
      </c>
      <c r="AH132" s="36">
        <v>2021</v>
      </c>
    </row>
    <row r="133" spans="1:35" x14ac:dyDescent="0.15">
      <c r="A133" s="11" t="s">
        <v>81</v>
      </c>
      <c r="B133" s="27">
        <v>39328</v>
      </c>
      <c r="C133" s="13"/>
      <c r="D133" s="27">
        <v>53778</v>
      </c>
      <c r="E133" s="13"/>
      <c r="F133" s="27">
        <v>57043</v>
      </c>
      <c r="G133" s="13"/>
      <c r="H133" s="27">
        <v>45925</v>
      </c>
      <c r="I133" s="13"/>
      <c r="J133" s="27">
        <v>64813</v>
      </c>
      <c r="K133" s="13"/>
      <c r="L133" s="27">
        <v>70615</v>
      </c>
      <c r="M133" s="13"/>
      <c r="N133" s="27">
        <v>46024</v>
      </c>
      <c r="O133" s="13"/>
      <c r="P133" s="27">
        <v>63715</v>
      </c>
      <c r="Q133" s="13"/>
      <c r="R133" s="27">
        <v>68212</v>
      </c>
      <c r="S133" s="13"/>
      <c r="T133" s="27">
        <v>41166</v>
      </c>
      <c r="U133" s="13"/>
      <c r="V133" s="27">
        <v>55678</v>
      </c>
      <c r="W133" s="13"/>
      <c r="X133" s="27">
        <v>60872</v>
      </c>
      <c r="Y133" s="13"/>
      <c r="Z133" s="27">
        <v>33343</v>
      </c>
      <c r="AA133" s="13"/>
      <c r="AB133" s="27">
        <v>51870</v>
      </c>
      <c r="AC133" s="13"/>
      <c r="AD133" s="27">
        <v>57815</v>
      </c>
      <c r="AE133" s="14"/>
      <c r="AF133" s="32">
        <f>AVERAGE(Z133,T133,N133,H133,B133)</f>
        <v>41157.199999999997</v>
      </c>
      <c r="AG133" s="32">
        <f>AVERAGE(AB133,V133,P133,J133,D133)</f>
        <v>57970.8</v>
      </c>
      <c r="AH133" s="32">
        <f>AVERAGE(AD133,X133,R133,L133,F133)</f>
        <v>62911.4</v>
      </c>
    </row>
    <row r="134" spans="1:35" x14ac:dyDescent="0.15">
      <c r="A134" s="11" t="s">
        <v>71</v>
      </c>
      <c r="B134" s="27">
        <v>30036</v>
      </c>
      <c r="C134" s="13"/>
      <c r="D134" s="27">
        <v>36078</v>
      </c>
      <c r="E134" s="13"/>
      <c r="F134" s="27">
        <v>37830</v>
      </c>
      <c r="G134" s="13"/>
      <c r="H134" s="27">
        <v>34527</v>
      </c>
      <c r="I134" s="13"/>
      <c r="J134" s="27">
        <v>50117</v>
      </c>
      <c r="K134" s="13"/>
      <c r="L134" s="27">
        <v>55466</v>
      </c>
      <c r="M134" s="13"/>
      <c r="N134" s="27">
        <v>34769</v>
      </c>
      <c r="O134" s="13"/>
      <c r="P134" s="27">
        <v>47907</v>
      </c>
      <c r="Q134" s="13"/>
      <c r="R134" s="27">
        <v>49826</v>
      </c>
      <c r="S134" s="13"/>
      <c r="T134" s="27">
        <v>31804</v>
      </c>
      <c r="U134" s="13"/>
      <c r="V134" s="27">
        <v>41394</v>
      </c>
      <c r="W134" s="13"/>
      <c r="X134" s="27">
        <v>44807</v>
      </c>
      <c r="Y134" s="13"/>
      <c r="Z134" s="27">
        <v>25746</v>
      </c>
      <c r="AA134" s="13"/>
      <c r="AB134" s="27">
        <v>37754</v>
      </c>
      <c r="AC134" s="13"/>
      <c r="AD134" s="27">
        <v>42483</v>
      </c>
      <c r="AE134" s="14"/>
      <c r="AF134" s="32">
        <f>AVERAGE(Z134,T134,N134,H134,B134)</f>
        <v>31376.400000000001</v>
      </c>
      <c r="AG134" s="32">
        <f>AVERAGE(AB134,V134,P134,J134,D134)</f>
        <v>42650</v>
      </c>
      <c r="AH134" s="32">
        <f>AVERAGE(AD134,X134,R134,L134,F134)</f>
        <v>46082.400000000001</v>
      </c>
      <c r="AI134" t="s">
        <v>119</v>
      </c>
    </row>
    <row r="135" spans="1:35" x14ac:dyDescent="0.15">
      <c r="A135" s="17" t="s">
        <v>45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6"/>
      <c r="AF135" s="32">
        <f>MEDIAN(B134,H134,N134,T134,Z134)</f>
        <v>31804</v>
      </c>
      <c r="AG135" s="32">
        <f>MEDIAN(D134,J134,P134,V134,AB134)</f>
        <v>41394</v>
      </c>
      <c r="AH135" s="32">
        <f>MEDIAN(AD134,X134,R134,L134,F134)</f>
        <v>44807</v>
      </c>
      <c r="AI135" t="s">
        <v>120</v>
      </c>
    </row>
    <row r="136" spans="1:35" x14ac:dyDescent="0.15">
      <c r="A136" s="11" t="s">
        <v>82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4"/>
      <c r="AF136" s="39">
        <v>2016</v>
      </c>
    </row>
    <row r="137" spans="1:35" x14ac:dyDescent="0.15">
      <c r="A137" s="11" t="s">
        <v>83</v>
      </c>
      <c r="B137" s="12">
        <v>3501</v>
      </c>
      <c r="C137" s="13"/>
      <c r="D137" s="12">
        <v>3805</v>
      </c>
      <c r="E137" s="13"/>
      <c r="F137" s="12">
        <v>4039</v>
      </c>
      <c r="G137" s="13"/>
      <c r="H137" s="12">
        <v>4824</v>
      </c>
      <c r="I137" s="13"/>
      <c r="J137" s="12">
        <v>5926</v>
      </c>
      <c r="K137" s="13"/>
      <c r="L137" s="12">
        <v>6297</v>
      </c>
      <c r="M137" s="13"/>
      <c r="N137" s="12">
        <v>276</v>
      </c>
      <c r="O137" s="13"/>
      <c r="P137" s="12">
        <v>296</v>
      </c>
      <c r="Q137" s="13"/>
      <c r="R137" s="12">
        <v>302</v>
      </c>
      <c r="S137" s="13"/>
      <c r="T137" s="12">
        <v>3326</v>
      </c>
      <c r="U137" s="13"/>
      <c r="V137" s="12">
        <v>3149</v>
      </c>
      <c r="W137" s="13"/>
      <c r="X137" s="12">
        <v>3150</v>
      </c>
      <c r="Y137" s="13"/>
      <c r="Z137" s="12">
        <v>1597</v>
      </c>
      <c r="AA137" s="13"/>
      <c r="AB137" s="12">
        <v>1905</v>
      </c>
      <c r="AC137" s="13"/>
      <c r="AD137" s="12">
        <v>1991</v>
      </c>
      <c r="AE137" s="14"/>
      <c r="AF137" s="30">
        <f>SUM(AB137,V137,P137,J137,D137)</f>
        <v>15081</v>
      </c>
    </row>
    <row r="138" spans="1:35" x14ac:dyDescent="0.15">
      <c r="A138" s="21" t="s">
        <v>84</v>
      </c>
      <c r="B138" s="22">
        <v>300</v>
      </c>
      <c r="C138" s="23">
        <v>8.5763293310463118E-2</v>
      </c>
      <c r="D138" s="22">
        <v>311</v>
      </c>
      <c r="E138" s="23">
        <v>8.1734559789750333E-2</v>
      </c>
      <c r="F138" s="22">
        <v>331</v>
      </c>
      <c r="G138" s="23">
        <v>8.1950977964842783E-2</v>
      </c>
      <c r="H138" s="22">
        <v>272</v>
      </c>
      <c r="I138" s="23">
        <v>5.6314699792960665E-2</v>
      </c>
      <c r="J138" s="22">
        <v>205</v>
      </c>
      <c r="K138" s="23">
        <v>3.4593317583530209E-2</v>
      </c>
      <c r="L138" s="22">
        <v>210</v>
      </c>
      <c r="M138" s="23">
        <v>3.3349213911386372E-2</v>
      </c>
      <c r="N138" s="22">
        <v>28</v>
      </c>
      <c r="O138" s="23">
        <v>0.1003584229390681</v>
      </c>
      <c r="P138" s="22">
        <v>33</v>
      </c>
      <c r="Q138" s="23">
        <v>0.11148648648648649</v>
      </c>
      <c r="R138" s="22">
        <v>31</v>
      </c>
      <c r="S138" s="23">
        <v>0.10264900662251655</v>
      </c>
      <c r="T138" s="22">
        <v>266</v>
      </c>
      <c r="U138" s="23">
        <v>8.0048149262714419E-2</v>
      </c>
      <c r="V138" s="22">
        <v>139</v>
      </c>
      <c r="W138" s="23">
        <v>4.4140997141949828E-2</v>
      </c>
      <c r="X138" s="22">
        <v>139</v>
      </c>
      <c r="Y138" s="23">
        <v>4.4126984126984126E-2</v>
      </c>
      <c r="Z138" s="22">
        <v>217</v>
      </c>
      <c r="AA138" s="23">
        <v>0.13622096672944131</v>
      </c>
      <c r="AB138" s="22">
        <v>72</v>
      </c>
      <c r="AC138" s="23">
        <v>3.7795275590551181E-2</v>
      </c>
      <c r="AD138" s="22">
        <v>75</v>
      </c>
      <c r="AE138" s="24">
        <v>3.7669512807634357E-2</v>
      </c>
    </row>
    <row r="139" spans="1:35" x14ac:dyDescent="0.15">
      <c r="A139" s="17" t="s">
        <v>85</v>
      </c>
      <c r="B139" s="18">
        <v>261</v>
      </c>
      <c r="C139" s="19">
        <v>7.4614065180102912E-2</v>
      </c>
      <c r="D139" s="18">
        <v>136</v>
      </c>
      <c r="E139" s="19">
        <v>3.574244415243101E-2</v>
      </c>
      <c r="F139" s="18">
        <v>144</v>
      </c>
      <c r="G139" s="19">
        <v>3.5652389205248824E-2</v>
      </c>
      <c r="H139" s="18">
        <v>171</v>
      </c>
      <c r="I139" s="19">
        <v>3.5403726708074533E-2</v>
      </c>
      <c r="J139" s="18">
        <v>118</v>
      </c>
      <c r="K139" s="19">
        <v>1.9912251096861289E-2</v>
      </c>
      <c r="L139" s="18">
        <v>123</v>
      </c>
      <c r="M139" s="19">
        <v>1.9533111005240592E-2</v>
      </c>
      <c r="N139" s="18">
        <v>11</v>
      </c>
      <c r="O139" s="19">
        <v>3.9426523297491037E-2</v>
      </c>
      <c r="P139" s="18">
        <v>12</v>
      </c>
      <c r="Q139" s="19">
        <v>4.0540540540540543E-2</v>
      </c>
      <c r="R139" s="18">
        <v>14</v>
      </c>
      <c r="S139" s="19">
        <v>4.6357615894039736E-2</v>
      </c>
      <c r="T139" s="18">
        <v>314</v>
      </c>
      <c r="U139" s="19">
        <v>9.4492928077038824E-2</v>
      </c>
      <c r="V139" s="18">
        <v>119</v>
      </c>
      <c r="W139" s="19">
        <v>3.7789774531597334E-2</v>
      </c>
      <c r="X139" s="18">
        <v>115</v>
      </c>
      <c r="Y139" s="19">
        <v>3.650793650793651E-2</v>
      </c>
      <c r="Z139" s="18">
        <v>218</v>
      </c>
      <c r="AA139" s="19">
        <v>0.13684871311989957</v>
      </c>
      <c r="AB139" s="18">
        <v>66</v>
      </c>
      <c r="AC139" s="19">
        <v>3.4645669291338582E-2</v>
      </c>
      <c r="AD139" s="18">
        <v>72</v>
      </c>
      <c r="AE139" s="20">
        <v>3.616273229532898E-2</v>
      </c>
    </row>
    <row r="140" spans="1:35" x14ac:dyDescent="0.15">
      <c r="A140" s="21" t="s">
        <v>86</v>
      </c>
      <c r="B140" s="22">
        <v>480</v>
      </c>
      <c r="C140" s="23">
        <v>0.137221269296741</v>
      </c>
      <c r="D140" s="22">
        <v>126</v>
      </c>
      <c r="E140" s="23">
        <v>3.3114323258869906E-2</v>
      </c>
      <c r="F140" s="22">
        <v>134</v>
      </c>
      <c r="G140" s="23">
        <v>3.3176528843773208E-2</v>
      </c>
      <c r="H140" s="22">
        <v>185</v>
      </c>
      <c r="I140" s="23">
        <v>3.8302277432712216E-2</v>
      </c>
      <c r="J140" s="22">
        <v>51</v>
      </c>
      <c r="K140" s="23">
        <v>8.6061424232197099E-3</v>
      </c>
      <c r="L140" s="22">
        <v>60</v>
      </c>
      <c r="M140" s="23">
        <v>9.5283468318246786E-3</v>
      </c>
      <c r="N140" s="22">
        <v>15</v>
      </c>
      <c r="O140" s="23">
        <v>5.3763440860215055E-2</v>
      </c>
      <c r="P140" s="22">
        <v>1</v>
      </c>
      <c r="Q140" s="23">
        <v>3.3783783783783786E-3</v>
      </c>
      <c r="R140" s="22">
        <v>2</v>
      </c>
      <c r="S140" s="23">
        <v>6.6225165562913907E-3</v>
      </c>
      <c r="T140" s="22">
        <v>444</v>
      </c>
      <c r="U140" s="23">
        <v>0.13361420403250074</v>
      </c>
      <c r="V140" s="22">
        <v>175</v>
      </c>
      <c r="W140" s="23">
        <v>5.5573197840584315E-2</v>
      </c>
      <c r="X140" s="22">
        <v>172</v>
      </c>
      <c r="Y140" s="23">
        <v>5.4603174603174605E-2</v>
      </c>
      <c r="Z140" s="22">
        <v>278</v>
      </c>
      <c r="AA140" s="23">
        <v>0.17451349654739484</v>
      </c>
      <c r="AB140" s="22">
        <v>198</v>
      </c>
      <c r="AC140" s="23">
        <v>0.10393700787401575</v>
      </c>
      <c r="AD140" s="22">
        <v>210</v>
      </c>
      <c r="AE140" s="24">
        <v>0.10547463586137619</v>
      </c>
    </row>
    <row r="141" spans="1:35" x14ac:dyDescent="0.15">
      <c r="A141" s="17" t="s">
        <v>87</v>
      </c>
      <c r="B141" s="18">
        <v>588</v>
      </c>
      <c r="C141" s="19">
        <v>0.16809605488850771</v>
      </c>
      <c r="D141" s="18">
        <v>203</v>
      </c>
      <c r="E141" s="19">
        <v>5.3350854139290409E-2</v>
      </c>
      <c r="F141" s="18">
        <v>219</v>
      </c>
      <c r="G141" s="19">
        <v>5.4221341916315918E-2</v>
      </c>
      <c r="H141" s="18">
        <v>224</v>
      </c>
      <c r="I141" s="19">
        <v>4.6376811594202899E-2</v>
      </c>
      <c r="J141" s="18">
        <v>69</v>
      </c>
      <c r="K141" s="19">
        <v>1.1643604454944313E-2</v>
      </c>
      <c r="L141" s="18">
        <v>67</v>
      </c>
      <c r="M141" s="19">
        <v>1.0639987295537558E-2</v>
      </c>
      <c r="N141" s="18">
        <v>16</v>
      </c>
      <c r="O141" s="19">
        <v>5.7347670250896057E-2</v>
      </c>
      <c r="P141" s="18">
        <v>2</v>
      </c>
      <c r="Q141" s="19">
        <v>6.7567567567567571E-3</v>
      </c>
      <c r="R141" s="18">
        <v>1</v>
      </c>
      <c r="S141" s="19">
        <v>3.3112582781456954E-3</v>
      </c>
      <c r="T141" s="18">
        <v>625</v>
      </c>
      <c r="U141" s="19">
        <v>0.18808305747818235</v>
      </c>
      <c r="V141" s="18">
        <v>321</v>
      </c>
      <c r="W141" s="19">
        <v>0.10193712289615751</v>
      </c>
      <c r="X141" s="18">
        <v>313</v>
      </c>
      <c r="Y141" s="19">
        <v>9.9365079365079365E-2</v>
      </c>
      <c r="Z141" s="18">
        <v>217</v>
      </c>
      <c r="AA141" s="19">
        <v>0.13622096672944131</v>
      </c>
      <c r="AB141" s="18">
        <v>207</v>
      </c>
      <c r="AC141" s="19">
        <v>0.10866141732283464</v>
      </c>
      <c r="AD141" s="18">
        <v>218</v>
      </c>
      <c r="AE141" s="20">
        <v>0.10949271722752386</v>
      </c>
    </row>
    <row r="142" spans="1:35" x14ac:dyDescent="0.15">
      <c r="A142" s="21" t="s">
        <v>88</v>
      </c>
      <c r="B142" s="22">
        <v>530</v>
      </c>
      <c r="C142" s="23">
        <v>0.15151515151515152</v>
      </c>
      <c r="D142" s="22">
        <v>352</v>
      </c>
      <c r="E142" s="23">
        <v>9.2509855453350859E-2</v>
      </c>
      <c r="F142" s="22">
        <v>377</v>
      </c>
      <c r="G142" s="23">
        <v>9.3339935627630599E-2</v>
      </c>
      <c r="H142" s="22">
        <v>436</v>
      </c>
      <c r="I142" s="23">
        <v>9.026915113871635E-2</v>
      </c>
      <c r="J142" s="22">
        <v>95</v>
      </c>
      <c r="K142" s="23">
        <v>1.6031049611879851E-2</v>
      </c>
      <c r="L142" s="22">
        <v>101</v>
      </c>
      <c r="M142" s="23">
        <v>1.6039383833571542E-2</v>
      </c>
      <c r="N142" s="22">
        <v>44</v>
      </c>
      <c r="O142" s="23">
        <v>0.15770609318996415</v>
      </c>
      <c r="P142" s="22">
        <v>4</v>
      </c>
      <c r="Q142" s="23">
        <v>1.3513513513513514E-2</v>
      </c>
      <c r="R142" s="22">
        <v>3</v>
      </c>
      <c r="S142" s="23">
        <v>9.9337748344370865E-3</v>
      </c>
      <c r="T142" s="22">
        <v>480</v>
      </c>
      <c r="U142" s="23">
        <v>0.14444778814324405</v>
      </c>
      <c r="V142" s="22">
        <v>351</v>
      </c>
      <c r="W142" s="23">
        <v>0.11146395681168625</v>
      </c>
      <c r="X142" s="22">
        <v>347</v>
      </c>
      <c r="Y142" s="23">
        <v>0.11015873015873016</v>
      </c>
      <c r="Z142" s="22">
        <v>196</v>
      </c>
      <c r="AA142" s="23">
        <v>0.12303829252981795</v>
      </c>
      <c r="AB142" s="22">
        <v>174</v>
      </c>
      <c r="AC142" s="23">
        <v>9.1338582677165353E-2</v>
      </c>
      <c r="AD142" s="22">
        <v>181</v>
      </c>
      <c r="AE142" s="24">
        <v>9.0909090909090912E-2</v>
      </c>
    </row>
    <row r="143" spans="1:35" x14ac:dyDescent="0.15">
      <c r="A143" s="17" t="s">
        <v>89</v>
      </c>
      <c r="B143" s="18">
        <v>738</v>
      </c>
      <c r="C143" s="19">
        <v>0.21097770154373929</v>
      </c>
      <c r="D143" s="18">
        <v>893</v>
      </c>
      <c r="E143" s="19">
        <v>0.23469119579500658</v>
      </c>
      <c r="F143" s="18">
        <v>950</v>
      </c>
      <c r="G143" s="19">
        <v>0.23520673434018322</v>
      </c>
      <c r="H143" s="18">
        <v>1215</v>
      </c>
      <c r="I143" s="19">
        <v>0.25155279503105588</v>
      </c>
      <c r="J143" s="18">
        <v>448</v>
      </c>
      <c r="K143" s="19">
        <v>7.5599055011812355E-2</v>
      </c>
      <c r="L143" s="18">
        <v>448</v>
      </c>
      <c r="M143" s="19">
        <v>7.1144989677624268E-2</v>
      </c>
      <c r="N143" s="18">
        <v>50</v>
      </c>
      <c r="O143" s="19">
        <v>0.17921146953405018</v>
      </c>
      <c r="P143" s="18">
        <v>13</v>
      </c>
      <c r="Q143" s="19">
        <v>4.3918918918918921E-2</v>
      </c>
      <c r="R143" s="18">
        <v>12</v>
      </c>
      <c r="S143" s="19">
        <v>3.9735099337748346E-2</v>
      </c>
      <c r="T143" s="18">
        <v>511</v>
      </c>
      <c r="U143" s="19">
        <v>0.15377670779416192</v>
      </c>
      <c r="V143" s="18">
        <v>602</v>
      </c>
      <c r="W143" s="19">
        <v>0.19117180057161004</v>
      </c>
      <c r="X143" s="18">
        <v>605</v>
      </c>
      <c r="Y143" s="19">
        <v>0.19206349206349208</v>
      </c>
      <c r="Z143" s="18">
        <v>200</v>
      </c>
      <c r="AA143" s="19">
        <v>0.12554927809165098</v>
      </c>
      <c r="AB143" s="18">
        <v>281</v>
      </c>
      <c r="AC143" s="19">
        <v>0.14750656167979004</v>
      </c>
      <c r="AD143" s="18">
        <v>293</v>
      </c>
      <c r="AE143" s="20">
        <v>0.14716223003515821</v>
      </c>
    </row>
    <row r="144" spans="1:35" x14ac:dyDescent="0.15">
      <c r="A144" s="21" t="s">
        <v>90</v>
      </c>
      <c r="B144" s="22">
        <v>359</v>
      </c>
      <c r="C144" s="23">
        <v>0.10263007432818753</v>
      </c>
      <c r="D144" s="22">
        <v>744</v>
      </c>
      <c r="E144" s="23">
        <v>0.19553219448094614</v>
      </c>
      <c r="F144" s="22">
        <v>786</v>
      </c>
      <c r="G144" s="23">
        <v>0.19460262441198317</v>
      </c>
      <c r="H144" s="22">
        <v>931</v>
      </c>
      <c r="I144" s="23">
        <v>0.1927536231884058</v>
      </c>
      <c r="J144" s="22">
        <v>669</v>
      </c>
      <c r="K144" s="23">
        <v>0.11289233884576443</v>
      </c>
      <c r="L144" s="22">
        <v>668</v>
      </c>
      <c r="M144" s="23">
        <v>0.10608226139431476</v>
      </c>
      <c r="N144" s="22">
        <v>30</v>
      </c>
      <c r="O144" s="23">
        <v>0.10752688172043011</v>
      </c>
      <c r="P144" s="22">
        <v>45</v>
      </c>
      <c r="Q144" s="23">
        <v>0.15202702702702703</v>
      </c>
      <c r="R144" s="22">
        <v>41</v>
      </c>
      <c r="S144" s="23">
        <v>0.13576158940397351</v>
      </c>
      <c r="T144" s="22">
        <v>316</v>
      </c>
      <c r="U144" s="23">
        <v>9.5094793860969001E-2</v>
      </c>
      <c r="V144" s="22">
        <v>473</v>
      </c>
      <c r="W144" s="23">
        <v>0.15020641473483645</v>
      </c>
      <c r="X144" s="22">
        <v>473</v>
      </c>
      <c r="Y144" s="23">
        <v>0.15015873015873016</v>
      </c>
      <c r="Z144" s="22">
        <v>96</v>
      </c>
      <c r="AA144" s="23">
        <v>6.0263653483992465E-2</v>
      </c>
      <c r="AB144" s="22">
        <v>238</v>
      </c>
      <c r="AC144" s="23">
        <v>0.12493438320209974</v>
      </c>
      <c r="AD144" s="22">
        <v>250</v>
      </c>
      <c r="AE144" s="24">
        <v>0.12556504269211452</v>
      </c>
    </row>
    <row r="145" spans="1:33" x14ac:dyDescent="0.15">
      <c r="A145" s="17" t="s">
        <v>91</v>
      </c>
      <c r="B145" s="18">
        <v>130</v>
      </c>
      <c r="C145" s="19">
        <v>3.7164093767867355E-2</v>
      </c>
      <c r="D145" s="18">
        <v>699</v>
      </c>
      <c r="E145" s="19">
        <v>0.18370565045992115</v>
      </c>
      <c r="F145" s="18">
        <v>738</v>
      </c>
      <c r="G145" s="19">
        <v>0.18271849467690021</v>
      </c>
      <c r="H145" s="18">
        <v>779</v>
      </c>
      <c r="I145" s="19">
        <v>0.16128364389233954</v>
      </c>
      <c r="J145" s="18">
        <v>1625</v>
      </c>
      <c r="K145" s="19">
        <v>0.27421532230847112</v>
      </c>
      <c r="L145" s="18">
        <v>1673</v>
      </c>
      <c r="M145" s="19">
        <v>0.2656820708273781</v>
      </c>
      <c r="N145" s="18">
        <v>52</v>
      </c>
      <c r="O145" s="19">
        <v>0.1863799283154122</v>
      </c>
      <c r="P145" s="18">
        <v>40</v>
      </c>
      <c r="Q145" s="19">
        <v>0.13513513513513514</v>
      </c>
      <c r="R145" s="18">
        <v>41</v>
      </c>
      <c r="S145" s="19">
        <v>0.13576158940397351</v>
      </c>
      <c r="T145" s="18">
        <v>238</v>
      </c>
      <c r="U145" s="19">
        <v>7.1622028287691847E-2</v>
      </c>
      <c r="V145" s="18">
        <v>593</v>
      </c>
      <c r="W145" s="19">
        <v>0.18831375039695142</v>
      </c>
      <c r="X145" s="18">
        <v>594</v>
      </c>
      <c r="Y145" s="19">
        <v>0.18857142857142858</v>
      </c>
      <c r="Z145" s="18">
        <v>45</v>
      </c>
      <c r="AA145" s="19">
        <v>2.8248587570621469E-2</v>
      </c>
      <c r="AB145" s="18">
        <v>315</v>
      </c>
      <c r="AC145" s="19">
        <v>0.16535433070866143</v>
      </c>
      <c r="AD145" s="18">
        <v>327</v>
      </c>
      <c r="AE145" s="20">
        <v>0.16423907584128578</v>
      </c>
    </row>
    <row r="146" spans="1:33" x14ac:dyDescent="0.15">
      <c r="A146" s="21" t="s">
        <v>92</v>
      </c>
      <c r="B146" s="22">
        <v>40</v>
      </c>
      <c r="C146" s="23">
        <v>1.1435105774728416E-2</v>
      </c>
      <c r="D146" s="22">
        <v>162</v>
      </c>
      <c r="E146" s="23">
        <v>4.2575558475689883E-2</v>
      </c>
      <c r="F146" s="22">
        <v>172</v>
      </c>
      <c r="G146" s="23">
        <v>4.2584798217380537E-2</v>
      </c>
      <c r="H146" s="22">
        <v>318</v>
      </c>
      <c r="I146" s="23">
        <v>6.5838509316770183E-2</v>
      </c>
      <c r="J146" s="22">
        <v>1189</v>
      </c>
      <c r="K146" s="23">
        <v>0.20064124198447519</v>
      </c>
      <c r="L146" s="22">
        <v>1265</v>
      </c>
      <c r="M146" s="23">
        <v>0.2008893123709703</v>
      </c>
      <c r="N146" s="22">
        <v>11</v>
      </c>
      <c r="O146" s="23">
        <v>3.9426523297491037E-2</v>
      </c>
      <c r="P146" s="22">
        <v>43</v>
      </c>
      <c r="Q146" s="23">
        <v>0.14527027027027026</v>
      </c>
      <c r="R146" s="22">
        <v>44</v>
      </c>
      <c r="S146" s="23">
        <v>0.14569536423841059</v>
      </c>
      <c r="T146" s="22">
        <v>46</v>
      </c>
      <c r="U146" s="23">
        <v>1.3842913030394222E-2</v>
      </c>
      <c r="V146" s="22">
        <v>149</v>
      </c>
      <c r="W146" s="23">
        <v>4.7316608447126068E-2</v>
      </c>
      <c r="X146" s="22">
        <v>158</v>
      </c>
      <c r="Y146" s="23">
        <v>5.015873015873016E-2</v>
      </c>
      <c r="Z146" s="22">
        <v>71</v>
      </c>
      <c r="AA146" s="23">
        <v>4.4569993722536096E-2</v>
      </c>
      <c r="AB146" s="22">
        <v>163</v>
      </c>
      <c r="AC146" s="23">
        <v>8.5564304461942256E-2</v>
      </c>
      <c r="AD146" s="22">
        <v>168</v>
      </c>
      <c r="AE146" s="24">
        <v>8.4379708689100955E-2</v>
      </c>
    </row>
    <row r="147" spans="1:33" x14ac:dyDescent="0.15">
      <c r="A147" s="17" t="s">
        <v>93</v>
      </c>
      <c r="B147" s="18">
        <v>48</v>
      </c>
      <c r="C147" s="19">
        <v>1.3722126929674099E-2</v>
      </c>
      <c r="D147" s="18">
        <v>112</v>
      </c>
      <c r="E147" s="19">
        <v>2.9434954007884363E-2</v>
      </c>
      <c r="F147" s="18">
        <v>118</v>
      </c>
      <c r="G147" s="19">
        <v>2.9215152265412232E-2</v>
      </c>
      <c r="H147" s="18">
        <v>142</v>
      </c>
      <c r="I147" s="19">
        <v>2.9399585921325053E-2</v>
      </c>
      <c r="J147" s="18">
        <v>685</v>
      </c>
      <c r="K147" s="19">
        <v>0.1155923050961863</v>
      </c>
      <c r="L147" s="18">
        <v>765</v>
      </c>
      <c r="M147" s="19">
        <v>0.12148642210576464</v>
      </c>
      <c r="N147" s="18">
        <v>6</v>
      </c>
      <c r="O147" s="19">
        <v>2.1505376344086023E-2</v>
      </c>
      <c r="P147" s="18">
        <v>20</v>
      </c>
      <c r="Q147" s="19">
        <v>6.7567567567567571E-2</v>
      </c>
      <c r="R147" s="18">
        <v>24</v>
      </c>
      <c r="S147" s="19">
        <v>7.9470198675496692E-2</v>
      </c>
      <c r="T147" s="18">
        <v>50</v>
      </c>
      <c r="U147" s="19">
        <v>1.504664459825459E-2</v>
      </c>
      <c r="V147" s="18">
        <v>69</v>
      </c>
      <c r="W147" s="19">
        <v>2.1911718005716101E-2</v>
      </c>
      <c r="X147" s="18">
        <v>72</v>
      </c>
      <c r="Y147" s="19">
        <v>2.2857142857142857E-2</v>
      </c>
      <c r="Z147" s="18">
        <v>12</v>
      </c>
      <c r="AA147" s="19">
        <v>7.5329566854990581E-3</v>
      </c>
      <c r="AB147" s="18">
        <v>58</v>
      </c>
      <c r="AC147" s="19">
        <v>3.0446194225721784E-2</v>
      </c>
      <c r="AD147" s="18">
        <v>60</v>
      </c>
      <c r="AE147" s="20">
        <v>3.0135610246107485E-2</v>
      </c>
    </row>
    <row r="148" spans="1:33" x14ac:dyDescent="0.15">
      <c r="A148" s="21" t="s">
        <v>94</v>
      </c>
      <c r="B148" s="22">
        <v>23</v>
      </c>
      <c r="C148" s="23">
        <v>6.5751858204688395E-3</v>
      </c>
      <c r="D148" s="22">
        <v>59</v>
      </c>
      <c r="E148" s="23">
        <v>1.5505913272010513E-2</v>
      </c>
      <c r="F148" s="22">
        <v>62</v>
      </c>
      <c r="G148" s="23">
        <v>1.5350334241148799E-2</v>
      </c>
      <c r="H148" s="22">
        <v>76</v>
      </c>
      <c r="I148" s="23">
        <v>1.5734989648033125E-2</v>
      </c>
      <c r="J148" s="22">
        <v>498</v>
      </c>
      <c r="K148" s="23">
        <v>8.4036449544380692E-2</v>
      </c>
      <c r="L148" s="22">
        <v>583</v>
      </c>
      <c r="M148" s="23">
        <v>9.2583770049229797E-2</v>
      </c>
      <c r="N148" s="22">
        <v>0</v>
      </c>
      <c r="O148" s="23">
        <v>0</v>
      </c>
      <c r="P148" s="22">
        <v>37</v>
      </c>
      <c r="Q148" s="23">
        <v>0.125</v>
      </c>
      <c r="R148" s="22">
        <v>37</v>
      </c>
      <c r="S148" s="23">
        <v>0.12251655629139073</v>
      </c>
      <c r="T148" s="22">
        <v>25</v>
      </c>
      <c r="U148" s="23">
        <v>7.5233222991272948E-3</v>
      </c>
      <c r="V148" s="22">
        <v>93</v>
      </c>
      <c r="W148" s="23">
        <v>2.953318513813909E-2</v>
      </c>
      <c r="X148" s="22">
        <v>94</v>
      </c>
      <c r="Y148" s="23">
        <v>2.9841269841269842E-2</v>
      </c>
      <c r="Z148" s="22">
        <v>17</v>
      </c>
      <c r="AA148" s="23">
        <v>1.0671688637790333E-2</v>
      </c>
      <c r="AB148" s="22">
        <v>81</v>
      </c>
      <c r="AC148" s="23">
        <v>4.2519685039370078E-2</v>
      </c>
      <c r="AD148" s="22">
        <v>84</v>
      </c>
      <c r="AE148" s="24">
        <v>4.2189854344550477E-2</v>
      </c>
    </row>
    <row r="149" spans="1:33" x14ac:dyDescent="0.15">
      <c r="A149" s="17" t="s">
        <v>95</v>
      </c>
      <c r="B149" s="18">
        <v>2</v>
      </c>
      <c r="C149" s="19">
        <v>5.717552887364208E-4</v>
      </c>
      <c r="D149" s="18">
        <v>5</v>
      </c>
      <c r="E149" s="19">
        <v>1.3140604467805519E-3</v>
      </c>
      <c r="F149" s="18">
        <v>5</v>
      </c>
      <c r="G149" s="19">
        <v>1.2379301807378064E-3</v>
      </c>
      <c r="H149" s="18">
        <v>24</v>
      </c>
      <c r="I149" s="19">
        <v>4.9689440993788822E-3</v>
      </c>
      <c r="J149" s="18">
        <v>149</v>
      </c>
      <c r="K149" s="19">
        <v>2.5143435707053661E-2</v>
      </c>
      <c r="L149" s="18">
        <v>184</v>
      </c>
      <c r="M149" s="19">
        <v>2.9220263617595679E-2</v>
      </c>
      <c r="N149" s="18">
        <v>9</v>
      </c>
      <c r="O149" s="19">
        <v>3.2258064516129031E-2</v>
      </c>
      <c r="P149" s="18">
        <v>27</v>
      </c>
      <c r="Q149" s="19">
        <v>9.1216216216216214E-2</v>
      </c>
      <c r="R149" s="18">
        <v>28</v>
      </c>
      <c r="S149" s="19">
        <v>9.2715231788079472E-2</v>
      </c>
      <c r="T149" s="18">
        <v>6</v>
      </c>
      <c r="U149" s="19">
        <v>1.8055973517905506E-3</v>
      </c>
      <c r="V149" s="18">
        <v>22</v>
      </c>
      <c r="W149" s="19">
        <v>6.9863448713877417E-3</v>
      </c>
      <c r="X149" s="18">
        <v>24</v>
      </c>
      <c r="Y149" s="19">
        <v>7.619047619047619E-3</v>
      </c>
      <c r="Z149" s="18">
        <v>17</v>
      </c>
      <c r="AA149" s="19">
        <v>1.0671688637790333E-2</v>
      </c>
      <c r="AB149" s="18">
        <v>35</v>
      </c>
      <c r="AC149" s="19">
        <v>1.8372703412073491E-2</v>
      </c>
      <c r="AD149" s="18">
        <v>36</v>
      </c>
      <c r="AE149" s="20">
        <v>1.808136614766449E-2</v>
      </c>
      <c r="AF149" s="40">
        <v>2016</v>
      </c>
    </row>
    <row r="150" spans="1:33" x14ac:dyDescent="0.15">
      <c r="A150" s="21" t="s">
        <v>96</v>
      </c>
      <c r="B150" s="22">
        <v>2</v>
      </c>
      <c r="C150" s="23">
        <v>5.717552887364208E-4</v>
      </c>
      <c r="D150" s="22">
        <v>3</v>
      </c>
      <c r="E150" s="23">
        <v>7.8843626806833109E-4</v>
      </c>
      <c r="F150" s="22">
        <v>3</v>
      </c>
      <c r="G150" s="23">
        <v>7.4275810844268381E-4</v>
      </c>
      <c r="H150" s="22">
        <v>51</v>
      </c>
      <c r="I150" s="23">
        <v>1.0559006211180125E-2</v>
      </c>
      <c r="J150" s="22">
        <v>125</v>
      </c>
      <c r="K150" s="23">
        <v>2.1093486331420858E-2</v>
      </c>
      <c r="L150" s="22">
        <v>150</v>
      </c>
      <c r="M150" s="23">
        <v>2.3820867079561697E-2</v>
      </c>
      <c r="N150" s="22">
        <v>4</v>
      </c>
      <c r="O150" s="23">
        <v>1.4336917562724014E-2</v>
      </c>
      <c r="P150" s="22">
        <v>19</v>
      </c>
      <c r="Q150" s="23">
        <v>6.4189189189189186E-2</v>
      </c>
      <c r="R150" s="22">
        <v>24</v>
      </c>
      <c r="S150" s="23">
        <v>7.9470198675496692E-2</v>
      </c>
      <c r="T150" s="22">
        <v>5</v>
      </c>
      <c r="U150" s="23">
        <v>1.5046644598254589E-3</v>
      </c>
      <c r="V150" s="22">
        <v>43</v>
      </c>
      <c r="W150" s="23">
        <v>1.365512861225786E-2</v>
      </c>
      <c r="X150" s="22">
        <v>44</v>
      </c>
      <c r="Y150" s="23">
        <v>1.3968253968253968E-2</v>
      </c>
      <c r="Z150" s="22">
        <v>13</v>
      </c>
      <c r="AA150" s="23">
        <v>8.1607030759573134E-3</v>
      </c>
      <c r="AB150" s="22">
        <v>17</v>
      </c>
      <c r="AC150" s="23">
        <v>8.9238845144356954E-3</v>
      </c>
      <c r="AD150" s="22">
        <v>17</v>
      </c>
      <c r="AE150" s="24">
        <v>8.5384229030637873E-3</v>
      </c>
      <c r="AF150" t="s">
        <v>120</v>
      </c>
      <c r="AG150" t="s">
        <v>119</v>
      </c>
    </row>
    <row r="151" spans="1:33" ht="26" x14ac:dyDescent="0.15">
      <c r="A151" s="11" t="s">
        <v>97</v>
      </c>
      <c r="B151" s="27">
        <v>84585</v>
      </c>
      <c r="C151" s="13"/>
      <c r="D151" s="27">
        <v>143365</v>
      </c>
      <c r="E151" s="13"/>
      <c r="F151" s="27">
        <v>142868</v>
      </c>
      <c r="G151" s="13"/>
      <c r="H151" s="27">
        <v>146255</v>
      </c>
      <c r="I151" s="13"/>
      <c r="J151" s="27">
        <v>280492</v>
      </c>
      <c r="K151" s="13"/>
      <c r="L151" s="27">
        <v>287956</v>
      </c>
      <c r="M151" s="13"/>
      <c r="N151" s="27">
        <v>124000</v>
      </c>
      <c r="O151" s="13"/>
      <c r="P151" s="27">
        <v>295000</v>
      </c>
      <c r="Q151" s="13"/>
      <c r="R151" s="27">
        <v>313636</v>
      </c>
      <c r="S151" s="13"/>
      <c r="T151" s="27">
        <v>80583</v>
      </c>
      <c r="U151" s="13"/>
      <c r="V151" s="27">
        <v>138995</v>
      </c>
      <c r="W151" s="13"/>
      <c r="X151" s="27">
        <v>140413</v>
      </c>
      <c r="Y151" s="13"/>
      <c r="Z151" s="27">
        <v>67880</v>
      </c>
      <c r="AA151" s="13"/>
      <c r="AB151" s="27">
        <v>141904</v>
      </c>
      <c r="AC151" s="13"/>
      <c r="AD151" s="27">
        <v>140870</v>
      </c>
      <c r="AE151" s="14"/>
      <c r="AF151" s="32">
        <f>MEDIAN(AB151,V151,P151,J151+D151)</f>
        <v>218452</v>
      </c>
      <c r="AG151" s="32">
        <f>AVERAGE(AB151,V151,P151,J151+D151)</f>
        <v>249939</v>
      </c>
    </row>
    <row r="152" spans="1:33" x14ac:dyDescent="0.15">
      <c r="A152" s="17" t="s">
        <v>45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6"/>
    </row>
    <row r="153" spans="1:33" x14ac:dyDescent="0.15">
      <c r="A153" s="11" t="s">
        <v>98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4"/>
    </row>
    <row r="154" spans="1:33" x14ac:dyDescent="0.15">
      <c r="A154" s="11" t="s">
        <v>99</v>
      </c>
      <c r="B154" s="12">
        <v>740</v>
      </c>
      <c r="C154" s="13"/>
      <c r="D154" s="12">
        <v>1165</v>
      </c>
      <c r="E154" s="13"/>
      <c r="F154" s="12">
        <v>1166</v>
      </c>
      <c r="G154" s="13"/>
      <c r="H154" s="12">
        <v>1436</v>
      </c>
      <c r="I154" s="13"/>
      <c r="J154" s="12">
        <v>1330</v>
      </c>
      <c r="K154" s="13"/>
      <c r="L154" s="12">
        <v>1267</v>
      </c>
      <c r="M154" s="13"/>
      <c r="N154" s="12">
        <v>0</v>
      </c>
      <c r="O154" s="13"/>
      <c r="P154" s="12">
        <v>0</v>
      </c>
      <c r="Q154" s="13"/>
      <c r="R154" s="12">
        <v>0</v>
      </c>
      <c r="S154" s="13"/>
      <c r="T154" s="12">
        <v>198</v>
      </c>
      <c r="U154" s="13"/>
      <c r="V154" s="12">
        <v>200</v>
      </c>
      <c r="W154" s="13"/>
      <c r="X154" s="12">
        <v>201</v>
      </c>
      <c r="Y154" s="13"/>
      <c r="Z154" s="12">
        <v>18</v>
      </c>
      <c r="AA154" s="13"/>
      <c r="AB154" s="12">
        <v>18</v>
      </c>
      <c r="AC154" s="13"/>
      <c r="AD154" s="12">
        <v>18</v>
      </c>
      <c r="AE154" s="14"/>
    </row>
    <row r="155" spans="1:33" x14ac:dyDescent="0.15">
      <c r="A155" s="17" t="s">
        <v>100</v>
      </c>
      <c r="B155" s="18">
        <v>227</v>
      </c>
      <c r="C155" s="19">
        <v>0.30675675675675673</v>
      </c>
      <c r="D155" s="18">
        <v>366</v>
      </c>
      <c r="E155" s="19">
        <v>0.31416309012875537</v>
      </c>
      <c r="F155" s="18">
        <v>364</v>
      </c>
      <c r="G155" s="19">
        <v>0.31217838765008576</v>
      </c>
      <c r="H155" s="18">
        <v>1298</v>
      </c>
      <c r="I155" s="19">
        <v>0.90389972144846797</v>
      </c>
      <c r="J155" s="18">
        <v>1202</v>
      </c>
      <c r="K155" s="19">
        <v>0.90375939849624065</v>
      </c>
      <c r="L155" s="18">
        <v>1144</v>
      </c>
      <c r="M155" s="19">
        <v>0.90292028413575376</v>
      </c>
      <c r="N155" s="18">
        <v>0</v>
      </c>
      <c r="O155" s="19">
        <v>0</v>
      </c>
      <c r="P155" s="18">
        <v>0</v>
      </c>
      <c r="Q155" s="19">
        <v>0</v>
      </c>
      <c r="R155" s="18">
        <v>0</v>
      </c>
      <c r="S155" s="19">
        <v>0</v>
      </c>
      <c r="T155" s="18">
        <v>31</v>
      </c>
      <c r="U155" s="19">
        <v>0.15656565656565657</v>
      </c>
      <c r="V155" s="18">
        <v>32</v>
      </c>
      <c r="W155" s="19">
        <v>0.16</v>
      </c>
      <c r="X155" s="18">
        <v>33</v>
      </c>
      <c r="Y155" s="19">
        <v>0.16417910447761194</v>
      </c>
      <c r="Z155" s="18">
        <v>18</v>
      </c>
      <c r="AA155" s="19">
        <v>1</v>
      </c>
      <c r="AB155" s="18">
        <v>18</v>
      </c>
      <c r="AC155" s="19">
        <v>1</v>
      </c>
      <c r="AD155" s="18">
        <v>18</v>
      </c>
      <c r="AE155" s="20">
        <v>1</v>
      </c>
    </row>
    <row r="156" spans="1:33" x14ac:dyDescent="0.15">
      <c r="A156" s="21" t="s">
        <v>101</v>
      </c>
      <c r="B156" s="22">
        <v>49</v>
      </c>
      <c r="C156" s="23">
        <v>6.621621621621622E-2</v>
      </c>
      <c r="D156" s="22">
        <v>77</v>
      </c>
      <c r="E156" s="23">
        <v>6.6094420600858364E-2</v>
      </c>
      <c r="F156" s="22">
        <v>77</v>
      </c>
      <c r="G156" s="23">
        <v>6.6037735849056603E-2</v>
      </c>
      <c r="H156" s="22">
        <v>91</v>
      </c>
      <c r="I156" s="23">
        <v>6.3370473537604458E-2</v>
      </c>
      <c r="J156" s="22">
        <v>85</v>
      </c>
      <c r="K156" s="23">
        <v>6.3909774436090222E-2</v>
      </c>
      <c r="L156" s="22">
        <v>81</v>
      </c>
      <c r="M156" s="23">
        <v>6.3930544593528024E-2</v>
      </c>
      <c r="N156" s="22">
        <v>0</v>
      </c>
      <c r="O156" s="23">
        <v>0</v>
      </c>
      <c r="P156" s="22">
        <v>0</v>
      </c>
      <c r="Q156" s="23">
        <v>0</v>
      </c>
      <c r="R156" s="22">
        <v>0</v>
      </c>
      <c r="S156" s="23">
        <v>0</v>
      </c>
      <c r="T156" s="22">
        <v>141</v>
      </c>
      <c r="U156" s="23">
        <v>0.71212121212121215</v>
      </c>
      <c r="V156" s="22">
        <v>142</v>
      </c>
      <c r="W156" s="23">
        <v>0.71</v>
      </c>
      <c r="X156" s="22">
        <v>142</v>
      </c>
      <c r="Y156" s="23">
        <v>0.70646766169154229</v>
      </c>
      <c r="Z156" s="22">
        <v>0</v>
      </c>
      <c r="AA156" s="23">
        <v>0</v>
      </c>
      <c r="AB156" s="22">
        <v>0</v>
      </c>
      <c r="AC156" s="23">
        <v>0</v>
      </c>
      <c r="AD156" s="22">
        <v>0</v>
      </c>
      <c r="AE156" s="24">
        <v>0</v>
      </c>
    </row>
    <row r="157" spans="1:33" x14ac:dyDescent="0.15">
      <c r="A157" s="17" t="s">
        <v>102</v>
      </c>
      <c r="B157" s="18">
        <v>0</v>
      </c>
      <c r="C157" s="19">
        <v>0</v>
      </c>
      <c r="D157" s="18">
        <v>0</v>
      </c>
      <c r="E157" s="19">
        <v>0</v>
      </c>
      <c r="F157" s="18">
        <v>0</v>
      </c>
      <c r="G157" s="19">
        <v>0</v>
      </c>
      <c r="H157" s="18">
        <v>0</v>
      </c>
      <c r="I157" s="19">
        <v>0</v>
      </c>
      <c r="J157" s="18">
        <v>0</v>
      </c>
      <c r="K157" s="19">
        <v>0</v>
      </c>
      <c r="L157" s="18">
        <v>0</v>
      </c>
      <c r="M157" s="19">
        <v>0</v>
      </c>
      <c r="N157" s="18">
        <v>0</v>
      </c>
      <c r="O157" s="19">
        <v>0</v>
      </c>
      <c r="P157" s="18">
        <v>0</v>
      </c>
      <c r="Q157" s="19">
        <v>0</v>
      </c>
      <c r="R157" s="18">
        <v>0</v>
      </c>
      <c r="S157" s="19">
        <v>0</v>
      </c>
      <c r="T157" s="18">
        <v>0</v>
      </c>
      <c r="U157" s="19">
        <v>0</v>
      </c>
      <c r="V157" s="18">
        <v>0</v>
      </c>
      <c r="W157" s="19">
        <v>0</v>
      </c>
      <c r="X157" s="18">
        <v>0</v>
      </c>
      <c r="Y157" s="19">
        <v>0</v>
      </c>
      <c r="Z157" s="18">
        <v>0</v>
      </c>
      <c r="AA157" s="19">
        <v>0</v>
      </c>
      <c r="AB157" s="18">
        <v>0</v>
      </c>
      <c r="AC157" s="19">
        <v>0</v>
      </c>
      <c r="AD157" s="18">
        <v>0</v>
      </c>
      <c r="AE157" s="20">
        <v>0</v>
      </c>
    </row>
    <row r="158" spans="1:33" x14ac:dyDescent="0.15">
      <c r="A158" s="21" t="s">
        <v>103</v>
      </c>
      <c r="B158" s="22">
        <v>407</v>
      </c>
      <c r="C158" s="23">
        <v>0.55000000000000004</v>
      </c>
      <c r="D158" s="22">
        <v>633</v>
      </c>
      <c r="E158" s="23">
        <v>0.54334763948497855</v>
      </c>
      <c r="F158" s="22">
        <v>636</v>
      </c>
      <c r="G158" s="23">
        <v>0.54545454545454541</v>
      </c>
      <c r="H158" s="22">
        <v>0</v>
      </c>
      <c r="I158" s="23">
        <v>0</v>
      </c>
      <c r="J158" s="22">
        <v>0</v>
      </c>
      <c r="K158" s="23">
        <v>0</v>
      </c>
      <c r="L158" s="22">
        <v>0</v>
      </c>
      <c r="M158" s="23">
        <v>0</v>
      </c>
      <c r="N158" s="22">
        <v>0</v>
      </c>
      <c r="O158" s="23">
        <v>0</v>
      </c>
      <c r="P158" s="22">
        <v>0</v>
      </c>
      <c r="Q158" s="23">
        <v>0</v>
      </c>
      <c r="R158" s="22">
        <v>0</v>
      </c>
      <c r="S158" s="23">
        <v>0</v>
      </c>
      <c r="T158" s="22">
        <v>0</v>
      </c>
      <c r="U158" s="23">
        <v>0</v>
      </c>
      <c r="V158" s="22">
        <v>0</v>
      </c>
      <c r="W158" s="23">
        <v>0</v>
      </c>
      <c r="X158" s="22">
        <v>0</v>
      </c>
      <c r="Y158" s="23">
        <v>0</v>
      </c>
      <c r="Z158" s="22">
        <v>0</v>
      </c>
      <c r="AA158" s="23">
        <v>0</v>
      </c>
      <c r="AB158" s="22">
        <v>0</v>
      </c>
      <c r="AC158" s="23">
        <v>0</v>
      </c>
      <c r="AD158" s="22">
        <v>0</v>
      </c>
      <c r="AE158" s="24">
        <v>0</v>
      </c>
    </row>
    <row r="159" spans="1:33" x14ac:dyDescent="0.15">
      <c r="A159" s="17" t="s">
        <v>104</v>
      </c>
      <c r="B159" s="18">
        <v>0</v>
      </c>
      <c r="C159" s="19">
        <v>0</v>
      </c>
      <c r="D159" s="18">
        <v>0</v>
      </c>
      <c r="E159" s="19">
        <v>0</v>
      </c>
      <c r="F159" s="18">
        <v>0</v>
      </c>
      <c r="G159" s="19">
        <v>0</v>
      </c>
      <c r="H159" s="18">
        <v>0</v>
      </c>
      <c r="I159" s="19">
        <v>0</v>
      </c>
      <c r="J159" s="18">
        <v>0</v>
      </c>
      <c r="K159" s="19">
        <v>0</v>
      </c>
      <c r="L159" s="18">
        <v>0</v>
      </c>
      <c r="M159" s="19">
        <v>0</v>
      </c>
      <c r="N159" s="18">
        <v>0</v>
      </c>
      <c r="O159" s="19">
        <v>0</v>
      </c>
      <c r="P159" s="18">
        <v>0</v>
      </c>
      <c r="Q159" s="19">
        <v>0</v>
      </c>
      <c r="R159" s="18">
        <v>0</v>
      </c>
      <c r="S159" s="19">
        <v>0</v>
      </c>
      <c r="T159" s="18">
        <v>0</v>
      </c>
      <c r="U159" s="19">
        <v>0</v>
      </c>
      <c r="V159" s="18">
        <v>0</v>
      </c>
      <c r="W159" s="19">
        <v>0</v>
      </c>
      <c r="X159" s="18">
        <v>0</v>
      </c>
      <c r="Y159" s="19">
        <v>0</v>
      </c>
      <c r="Z159" s="18">
        <v>0</v>
      </c>
      <c r="AA159" s="19">
        <v>0</v>
      </c>
      <c r="AB159" s="18">
        <v>0</v>
      </c>
      <c r="AC159" s="19">
        <v>0</v>
      </c>
      <c r="AD159" s="18">
        <v>0</v>
      </c>
      <c r="AE159" s="20">
        <v>0</v>
      </c>
    </row>
    <row r="160" spans="1:33" x14ac:dyDescent="0.15">
      <c r="A160" s="21" t="s">
        <v>105</v>
      </c>
      <c r="B160" s="22">
        <v>57</v>
      </c>
      <c r="C160" s="23">
        <v>7.7027027027027031E-2</v>
      </c>
      <c r="D160" s="22">
        <v>89</v>
      </c>
      <c r="E160" s="23">
        <v>7.6394849785407726E-2</v>
      </c>
      <c r="F160" s="22">
        <v>89</v>
      </c>
      <c r="G160" s="23">
        <v>7.6329331046312177E-2</v>
      </c>
      <c r="H160" s="22">
        <v>47</v>
      </c>
      <c r="I160" s="23">
        <v>3.2729805013927575E-2</v>
      </c>
      <c r="J160" s="22">
        <v>43</v>
      </c>
      <c r="K160" s="23">
        <v>3.2330827067669175E-2</v>
      </c>
      <c r="L160" s="22">
        <v>42</v>
      </c>
      <c r="M160" s="23">
        <v>3.3149171270718231E-2</v>
      </c>
      <c r="N160" s="22">
        <v>0</v>
      </c>
      <c r="O160" s="23">
        <v>0</v>
      </c>
      <c r="P160" s="22">
        <v>0</v>
      </c>
      <c r="Q160" s="23">
        <v>0</v>
      </c>
      <c r="R160" s="22">
        <v>0</v>
      </c>
      <c r="S160" s="23">
        <v>0</v>
      </c>
      <c r="T160" s="22">
        <v>26</v>
      </c>
      <c r="U160" s="23">
        <v>0.13131313131313133</v>
      </c>
      <c r="V160" s="22">
        <v>26</v>
      </c>
      <c r="W160" s="23">
        <v>0.13</v>
      </c>
      <c r="X160" s="22">
        <v>26</v>
      </c>
      <c r="Y160" s="23">
        <v>0.12935323383084577</v>
      </c>
      <c r="Z160" s="22">
        <v>0</v>
      </c>
      <c r="AA160" s="23">
        <v>0</v>
      </c>
      <c r="AB160" s="22">
        <v>0</v>
      </c>
      <c r="AC160" s="23">
        <v>0</v>
      </c>
      <c r="AD160" s="22">
        <v>0</v>
      </c>
      <c r="AE160" s="24">
        <v>0</v>
      </c>
    </row>
    <row r="161" spans="1:33" x14ac:dyDescent="0.15">
      <c r="A161" s="17" t="s">
        <v>45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6"/>
      <c r="AF161" t="s">
        <v>117</v>
      </c>
    </row>
    <row r="162" spans="1:33" x14ac:dyDescent="0.15">
      <c r="A162" s="11" t="s">
        <v>106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4"/>
      <c r="AF162" s="39">
        <v>2016</v>
      </c>
    </row>
    <row r="163" spans="1:33" x14ac:dyDescent="0.15">
      <c r="A163" s="17" t="s">
        <v>107</v>
      </c>
      <c r="B163" s="18">
        <v>3647</v>
      </c>
      <c r="C163" s="25"/>
      <c r="D163" s="18">
        <v>3805</v>
      </c>
      <c r="E163" s="25"/>
      <c r="F163" s="18">
        <v>4039</v>
      </c>
      <c r="G163" s="25"/>
      <c r="H163" s="18">
        <v>5509</v>
      </c>
      <c r="I163" s="25"/>
      <c r="J163" s="18">
        <v>5926</v>
      </c>
      <c r="K163" s="25"/>
      <c r="L163" s="18">
        <v>6297</v>
      </c>
      <c r="M163" s="25"/>
      <c r="N163" s="18">
        <v>294</v>
      </c>
      <c r="O163" s="25"/>
      <c r="P163" s="18">
        <v>296</v>
      </c>
      <c r="Q163" s="25"/>
      <c r="R163" s="18">
        <v>302</v>
      </c>
      <c r="S163" s="25"/>
      <c r="T163" s="18">
        <v>3218</v>
      </c>
      <c r="U163" s="25"/>
      <c r="V163" s="18">
        <v>3149</v>
      </c>
      <c r="W163" s="25"/>
      <c r="X163" s="18">
        <v>3150</v>
      </c>
      <c r="Y163" s="25"/>
      <c r="Z163" s="18">
        <v>1821</v>
      </c>
      <c r="AA163" s="25"/>
      <c r="AB163" s="18">
        <v>1905</v>
      </c>
      <c r="AC163" s="25"/>
      <c r="AD163" s="18">
        <v>1991</v>
      </c>
      <c r="AE163" s="26"/>
      <c r="AF163" s="30">
        <f>SUM(AB163,V163,P163,J163+D163)</f>
        <v>15081</v>
      </c>
    </row>
    <row r="164" spans="1:33" x14ac:dyDescent="0.15">
      <c r="A164" s="21" t="s">
        <v>108</v>
      </c>
      <c r="B164" s="22">
        <v>2348</v>
      </c>
      <c r="C164" s="28"/>
      <c r="D164" s="22">
        <v>2435</v>
      </c>
      <c r="E164" s="28"/>
      <c r="F164" s="22">
        <v>2573</v>
      </c>
      <c r="G164" s="28"/>
      <c r="H164" s="22">
        <v>2092</v>
      </c>
      <c r="I164" s="28"/>
      <c r="J164" s="22">
        <v>2247</v>
      </c>
      <c r="K164" s="28"/>
      <c r="L164" s="22">
        <v>2385</v>
      </c>
      <c r="M164" s="28"/>
      <c r="N164" s="22">
        <v>61</v>
      </c>
      <c r="O164" s="28"/>
      <c r="P164" s="22">
        <v>62</v>
      </c>
      <c r="Q164" s="28"/>
      <c r="R164" s="22">
        <v>63</v>
      </c>
      <c r="S164" s="28"/>
      <c r="T164" s="22">
        <v>1561</v>
      </c>
      <c r="U164" s="28"/>
      <c r="V164" s="22">
        <v>1527</v>
      </c>
      <c r="W164" s="28"/>
      <c r="X164" s="22">
        <v>1527</v>
      </c>
      <c r="Y164" s="28"/>
      <c r="Z164" s="22">
        <v>819</v>
      </c>
      <c r="AA164" s="28"/>
      <c r="AB164" s="22">
        <v>851</v>
      </c>
      <c r="AC164" s="28"/>
      <c r="AD164" s="22">
        <v>886</v>
      </c>
      <c r="AE164" s="29"/>
      <c r="AF164" s="37">
        <f>SUM(AB164,V164,P164,J164,D164)</f>
        <v>7122</v>
      </c>
      <c r="AG164" s="30">
        <f>AF163-AF164</f>
        <v>7959</v>
      </c>
    </row>
    <row r="165" spans="1:33" x14ac:dyDescent="0.15">
      <c r="AB165" s="30">
        <v>2756</v>
      </c>
      <c r="AC165" s="30"/>
      <c r="AF165" s="30">
        <f>SUM(AF163:AF164)</f>
        <v>22203</v>
      </c>
    </row>
    <row r="166" spans="1:33" x14ac:dyDescent="0.15">
      <c r="AB166" s="38">
        <f>AB163/AB165</f>
        <v>0.69121915820029023</v>
      </c>
      <c r="AF166" s="38">
        <f>AF163/AF165</f>
        <v>0.67923253614376433</v>
      </c>
    </row>
    <row r="168" spans="1:33" x14ac:dyDescent="0.15">
      <c r="AC168" s="46">
        <v>2014</v>
      </c>
      <c r="AD168" s="46">
        <v>2016</v>
      </c>
    </row>
    <row r="169" spans="1:33" x14ac:dyDescent="0.15">
      <c r="AB169" t="s">
        <v>125</v>
      </c>
      <c r="AC169">
        <v>1782</v>
      </c>
      <c r="AD169">
        <v>1905</v>
      </c>
    </row>
    <row r="170" spans="1:33" x14ac:dyDescent="0.15">
      <c r="A170" s="4" t="s">
        <v>0</v>
      </c>
      <c r="B170" s="4"/>
      <c r="AB170" t="s">
        <v>124</v>
      </c>
      <c r="AC170">
        <v>816</v>
      </c>
      <c r="AD170">
        <v>851</v>
      </c>
    </row>
    <row r="171" spans="1:33" x14ac:dyDescent="0.15">
      <c r="A171" s="4" t="s">
        <v>10</v>
      </c>
      <c r="B171" s="4"/>
      <c r="AC171">
        <f>SUM(AC169:AC170)</f>
        <v>2598</v>
      </c>
      <c r="AD171">
        <v>2756</v>
      </c>
      <c r="AE171">
        <f>AD171-AC171</f>
        <v>158</v>
      </c>
    </row>
    <row r="172" spans="1:33" x14ac:dyDescent="0.15">
      <c r="A172" s="4" t="s">
        <v>109</v>
      </c>
      <c r="B172" s="4"/>
    </row>
    <row r="173" spans="1:33" x14ac:dyDescent="0.15">
      <c r="A173" s="4" t="s">
        <v>12</v>
      </c>
      <c r="B173" s="4"/>
    </row>
  </sheetData>
  <mergeCells count="21">
    <mergeCell ref="X5:Y5"/>
    <mergeCell ref="T4:Y4"/>
    <mergeCell ref="Z5:AA5"/>
    <mergeCell ref="AB5:AC5"/>
    <mergeCell ref="AD5:AE5"/>
    <mergeCell ref="Z4:AE4"/>
    <mergeCell ref="P5:Q5"/>
    <mergeCell ref="R5:S5"/>
    <mergeCell ref="N4:S4"/>
    <mergeCell ref="T5:U5"/>
    <mergeCell ref="V5:W5"/>
    <mergeCell ref="H5:I5"/>
    <mergeCell ref="J5:K5"/>
    <mergeCell ref="L5:M5"/>
    <mergeCell ref="H4:M4"/>
    <mergeCell ref="N5:O5"/>
    <mergeCell ref="A4:A6"/>
    <mergeCell ref="B5:C5"/>
    <mergeCell ref="D5:E5"/>
    <mergeCell ref="F5:G5"/>
    <mergeCell ref="B4:G4"/>
  </mergeCells>
  <pageMargins left="0.4" right="0.4" top="0.75" bottom="0.75" header="0.5" footer="0.5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tabSelected="1" zoomScale="200" zoomScaleNormal="200" zoomScalePageLayoutView="2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G15" sqref="AG15:AG18"/>
    </sheetView>
  </sheetViews>
  <sheetFormatPr baseColWidth="10" defaultColWidth="9.1640625" defaultRowHeight="13" x14ac:dyDescent="0.15"/>
  <cols>
    <col min="1" max="1" width="36.6640625" customWidth="1"/>
    <col min="2" max="31" width="10.6640625" customWidth="1"/>
  </cols>
  <sheetData>
    <row r="1" spans="1:34" ht="25" x14ac:dyDescent="0.25">
      <c r="A1" s="1" t="s">
        <v>0</v>
      </c>
      <c r="B1" s="1"/>
    </row>
    <row r="2" spans="1:34" x14ac:dyDescent="0.15">
      <c r="A2" s="2" t="s">
        <v>110</v>
      </c>
      <c r="B2" s="2"/>
    </row>
    <row r="4" spans="1:34" ht="40" customHeight="1" x14ac:dyDescent="0.15">
      <c r="A4" s="50" t="s">
        <v>30</v>
      </c>
      <c r="B4" s="48" t="s">
        <v>16</v>
      </c>
      <c r="C4" s="49"/>
      <c r="D4" s="54"/>
      <c r="E4" s="54"/>
      <c r="F4" s="54"/>
      <c r="G4" s="54"/>
      <c r="H4" s="48" t="s">
        <v>18</v>
      </c>
      <c r="I4" s="49"/>
      <c r="J4" s="54"/>
      <c r="K4" s="54"/>
      <c r="L4" s="54"/>
      <c r="M4" s="54"/>
      <c r="N4" s="48" t="s">
        <v>19</v>
      </c>
      <c r="O4" s="49"/>
      <c r="P4" s="54"/>
      <c r="Q4" s="54"/>
      <c r="R4" s="54"/>
      <c r="S4" s="54"/>
      <c r="T4" s="48" t="s">
        <v>20</v>
      </c>
      <c r="U4" s="49"/>
      <c r="V4" s="54"/>
      <c r="W4" s="54"/>
      <c r="X4" s="54"/>
      <c r="Y4" s="54"/>
      <c r="Z4" s="48" t="s">
        <v>21</v>
      </c>
      <c r="AA4" s="49"/>
      <c r="AB4" s="54"/>
      <c r="AC4" s="54"/>
      <c r="AD4" s="54"/>
      <c r="AE4" s="54"/>
    </row>
    <row r="5" spans="1:34" ht="40" customHeight="1" x14ac:dyDescent="0.15">
      <c r="A5" s="51"/>
      <c r="B5" s="52" t="s">
        <v>32</v>
      </c>
      <c r="C5" s="50"/>
      <c r="D5" s="53" t="s">
        <v>35</v>
      </c>
      <c r="E5" s="50"/>
      <c r="F5" s="53" t="s">
        <v>37</v>
      </c>
      <c r="G5" s="50"/>
      <c r="H5" s="53" t="s">
        <v>32</v>
      </c>
      <c r="I5" s="50"/>
      <c r="J5" s="53" t="s">
        <v>35</v>
      </c>
      <c r="K5" s="50"/>
      <c r="L5" s="53" t="s">
        <v>37</v>
      </c>
      <c r="M5" s="50"/>
      <c r="N5" s="53" t="s">
        <v>32</v>
      </c>
      <c r="O5" s="50"/>
      <c r="P5" s="53" t="s">
        <v>35</v>
      </c>
      <c r="Q5" s="50"/>
      <c r="R5" s="53" t="s">
        <v>37</v>
      </c>
      <c r="S5" s="50"/>
      <c r="T5" s="53" t="s">
        <v>32</v>
      </c>
      <c r="U5" s="50"/>
      <c r="V5" s="53" t="s">
        <v>35</v>
      </c>
      <c r="W5" s="50"/>
      <c r="X5" s="53" t="s">
        <v>37</v>
      </c>
      <c r="Y5" s="50"/>
      <c r="Z5" s="53" t="s">
        <v>32</v>
      </c>
      <c r="AA5" s="50"/>
      <c r="AB5" s="53" t="s">
        <v>35</v>
      </c>
      <c r="AC5" s="50"/>
      <c r="AD5" s="53" t="s">
        <v>37</v>
      </c>
      <c r="AE5" s="50"/>
    </row>
    <row r="6" spans="1:34" ht="12.75" customHeight="1" x14ac:dyDescent="0.15">
      <c r="A6" s="50"/>
      <c r="B6" s="5" t="s">
        <v>31</v>
      </c>
      <c r="C6" s="5" t="s">
        <v>33</v>
      </c>
      <c r="D6" s="5" t="s">
        <v>34</v>
      </c>
      <c r="E6" s="5" t="s">
        <v>33</v>
      </c>
      <c r="F6" s="5" t="s">
        <v>36</v>
      </c>
      <c r="G6" s="5" t="s">
        <v>33</v>
      </c>
      <c r="H6" s="5" t="s">
        <v>31</v>
      </c>
      <c r="I6" s="5" t="s">
        <v>33</v>
      </c>
      <c r="J6" s="5" t="s">
        <v>34</v>
      </c>
      <c r="K6" s="5" t="s">
        <v>33</v>
      </c>
      <c r="L6" s="5" t="s">
        <v>36</v>
      </c>
      <c r="M6" s="5" t="s">
        <v>33</v>
      </c>
      <c r="N6" s="5" t="s">
        <v>31</v>
      </c>
      <c r="O6" s="5" t="s">
        <v>33</v>
      </c>
      <c r="P6" s="5" t="s">
        <v>34</v>
      </c>
      <c r="Q6" s="5" t="s">
        <v>33</v>
      </c>
      <c r="R6" s="5" t="s">
        <v>36</v>
      </c>
      <c r="S6" s="5" t="s">
        <v>33</v>
      </c>
      <c r="T6" s="5" t="s">
        <v>31</v>
      </c>
      <c r="U6" s="5" t="s">
        <v>33</v>
      </c>
      <c r="V6" s="5" t="s">
        <v>34</v>
      </c>
      <c r="W6" s="5" t="s">
        <v>33</v>
      </c>
      <c r="X6" s="5" t="s">
        <v>36</v>
      </c>
      <c r="Y6" s="5" t="s">
        <v>33</v>
      </c>
      <c r="Z6" s="5" t="s">
        <v>31</v>
      </c>
      <c r="AA6" s="5" t="s">
        <v>33</v>
      </c>
      <c r="AB6" s="5" t="s">
        <v>34</v>
      </c>
      <c r="AC6" s="5" t="s">
        <v>33</v>
      </c>
      <c r="AD6" s="5" t="s">
        <v>36</v>
      </c>
      <c r="AE6" s="6" t="s">
        <v>33</v>
      </c>
    </row>
    <row r="7" spans="1:34" ht="26" x14ac:dyDescent="0.15">
      <c r="A7" s="7" t="s">
        <v>111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  <c r="AF7" t="s">
        <v>118</v>
      </c>
      <c r="AG7">
        <v>2016</v>
      </c>
      <c r="AH7">
        <v>2021</v>
      </c>
    </row>
    <row r="8" spans="1:34" x14ac:dyDescent="0.15">
      <c r="A8" s="11" t="s">
        <v>77</v>
      </c>
      <c r="B8" s="12">
        <v>5995</v>
      </c>
      <c r="C8" s="13"/>
      <c r="D8" s="12">
        <v>6240</v>
      </c>
      <c r="E8" s="13"/>
      <c r="F8" s="12">
        <v>6612</v>
      </c>
      <c r="G8" s="13"/>
      <c r="H8" s="12">
        <v>7601</v>
      </c>
      <c r="I8" s="13"/>
      <c r="J8" s="12">
        <v>8173</v>
      </c>
      <c r="K8" s="13"/>
      <c r="L8" s="12">
        <v>8682</v>
      </c>
      <c r="M8" s="13"/>
      <c r="N8" s="12">
        <v>355</v>
      </c>
      <c r="O8" s="13"/>
      <c r="P8" s="12">
        <v>358</v>
      </c>
      <c r="Q8" s="13"/>
      <c r="R8" s="12">
        <v>365</v>
      </c>
      <c r="S8" s="13"/>
      <c r="T8" s="12">
        <v>4779</v>
      </c>
      <c r="U8" s="13"/>
      <c r="V8" s="12">
        <v>4676</v>
      </c>
      <c r="W8" s="13"/>
      <c r="X8" s="12">
        <v>4677</v>
      </c>
      <c r="Y8" s="13"/>
      <c r="Z8" s="12">
        <v>2640</v>
      </c>
      <c r="AA8" s="13"/>
      <c r="AB8" s="12">
        <v>2756</v>
      </c>
      <c r="AC8" s="13"/>
      <c r="AD8" s="12">
        <v>2877</v>
      </c>
      <c r="AE8" s="14"/>
      <c r="AF8" s="34">
        <f>Z8+T8+N8+H8+B8</f>
        <v>21370</v>
      </c>
      <c r="AG8" s="34">
        <f>AB8+V8+P8+J8+D8</f>
        <v>22203</v>
      </c>
      <c r="AH8" s="34">
        <f>AD8+X8+R8+L8+F8</f>
        <v>23213</v>
      </c>
    </row>
    <row r="9" spans="1:34" x14ac:dyDescent="0.15">
      <c r="A9" s="11" t="s">
        <v>107</v>
      </c>
      <c r="B9" s="12">
        <v>3647</v>
      </c>
      <c r="C9" s="13"/>
      <c r="D9" s="12">
        <v>3805</v>
      </c>
      <c r="E9" s="13"/>
      <c r="F9" s="12">
        <v>4039</v>
      </c>
      <c r="G9" s="13"/>
      <c r="H9" s="12">
        <v>5509</v>
      </c>
      <c r="I9" s="13"/>
      <c r="J9" s="12">
        <v>5926</v>
      </c>
      <c r="K9" s="13"/>
      <c r="L9" s="12">
        <v>6297</v>
      </c>
      <c r="M9" s="13"/>
      <c r="N9" s="12">
        <v>294</v>
      </c>
      <c r="O9" s="13"/>
      <c r="P9" s="12">
        <v>296</v>
      </c>
      <c r="Q9" s="13"/>
      <c r="R9" s="12">
        <v>302</v>
      </c>
      <c r="S9" s="13"/>
      <c r="T9" s="12">
        <v>3218</v>
      </c>
      <c r="U9" s="13"/>
      <c r="V9" s="12">
        <v>3149</v>
      </c>
      <c r="W9" s="13"/>
      <c r="X9" s="12">
        <v>3150</v>
      </c>
      <c r="Y9" s="13"/>
      <c r="Z9" s="12">
        <v>1821</v>
      </c>
      <c r="AA9" s="13"/>
      <c r="AB9" s="12">
        <v>1905</v>
      </c>
      <c r="AC9" s="13"/>
      <c r="AD9" s="12">
        <v>1991</v>
      </c>
      <c r="AE9" s="14"/>
      <c r="AG9" s="34">
        <f>AB9+V9+P9+J9+D9</f>
        <v>15081</v>
      </c>
    </row>
    <row r="10" spans="1:34" x14ac:dyDescent="0.15">
      <c r="A10" s="21" t="s">
        <v>112</v>
      </c>
      <c r="B10" s="22">
        <v>850</v>
      </c>
      <c r="C10" s="23">
        <v>0.23306827529476282</v>
      </c>
      <c r="D10" s="22">
        <v>861</v>
      </c>
      <c r="E10" s="23">
        <v>0.22628120893561104</v>
      </c>
      <c r="F10" s="22">
        <v>821</v>
      </c>
      <c r="G10" s="23">
        <v>0.2032681356771478</v>
      </c>
      <c r="H10" s="22">
        <v>1477</v>
      </c>
      <c r="I10" s="23">
        <v>0.26810673443456162</v>
      </c>
      <c r="J10" s="22">
        <v>1620</v>
      </c>
      <c r="K10" s="23">
        <v>0.27337158285521429</v>
      </c>
      <c r="L10" s="22">
        <v>1684</v>
      </c>
      <c r="M10" s="23">
        <v>0.26742893441321264</v>
      </c>
      <c r="N10" s="22">
        <v>88</v>
      </c>
      <c r="O10" s="23">
        <v>0.29931972789115646</v>
      </c>
      <c r="P10" s="22">
        <v>88</v>
      </c>
      <c r="Q10" s="23">
        <v>0.29729729729729731</v>
      </c>
      <c r="R10" s="22">
        <v>94</v>
      </c>
      <c r="S10" s="23">
        <v>0.31125827814569534</v>
      </c>
      <c r="T10" s="22">
        <v>774</v>
      </c>
      <c r="U10" s="23">
        <v>0.24052206339341206</v>
      </c>
      <c r="V10" s="22">
        <v>762</v>
      </c>
      <c r="W10" s="23">
        <v>0.24198158145442997</v>
      </c>
      <c r="X10" s="22">
        <v>703</v>
      </c>
      <c r="Y10" s="23">
        <v>0.22317460317460316</v>
      </c>
      <c r="Z10" s="22">
        <v>554</v>
      </c>
      <c r="AA10" s="23">
        <v>0.30422844590884129</v>
      </c>
      <c r="AB10" s="22">
        <v>589</v>
      </c>
      <c r="AC10" s="23">
        <v>0.30918635170603675</v>
      </c>
      <c r="AD10" s="22">
        <v>607</v>
      </c>
      <c r="AE10" s="24">
        <v>0.30487192365645405</v>
      </c>
      <c r="AG10" s="35">
        <f t="shared" ref="AG10:AG18" si="0">AB10+V10+P10+J10+D10</f>
        <v>3920</v>
      </c>
    </row>
    <row r="11" spans="1:34" x14ac:dyDescent="0.15">
      <c r="A11" s="17" t="s">
        <v>113</v>
      </c>
      <c r="B11" s="18">
        <v>524</v>
      </c>
      <c r="C11" s="19">
        <v>0.14367973676994791</v>
      </c>
      <c r="D11" s="18">
        <v>681</v>
      </c>
      <c r="E11" s="19">
        <v>0.17897503285151117</v>
      </c>
      <c r="F11" s="18">
        <v>816</v>
      </c>
      <c r="G11" s="19">
        <v>0.20203020549641001</v>
      </c>
      <c r="H11" s="18">
        <v>1104</v>
      </c>
      <c r="I11" s="19">
        <v>0.20039934652387004</v>
      </c>
      <c r="J11" s="18">
        <v>1475</v>
      </c>
      <c r="K11" s="19">
        <v>0.24890313871076611</v>
      </c>
      <c r="L11" s="18">
        <v>1774</v>
      </c>
      <c r="M11" s="19">
        <v>0.28172145466094967</v>
      </c>
      <c r="N11" s="18">
        <v>66</v>
      </c>
      <c r="O11" s="19">
        <v>0.22448979591836735</v>
      </c>
      <c r="P11" s="18">
        <v>73</v>
      </c>
      <c r="Q11" s="19">
        <v>0.24662162162162163</v>
      </c>
      <c r="R11" s="18">
        <v>84</v>
      </c>
      <c r="S11" s="19">
        <v>0.27814569536423839</v>
      </c>
      <c r="T11" s="18">
        <v>565</v>
      </c>
      <c r="U11" s="19">
        <v>0.17557489123679304</v>
      </c>
      <c r="V11" s="18">
        <v>702</v>
      </c>
      <c r="W11" s="19">
        <v>0.2229279136233725</v>
      </c>
      <c r="X11" s="18">
        <v>813</v>
      </c>
      <c r="Y11" s="19">
        <v>0.2580952380952381</v>
      </c>
      <c r="Z11" s="18">
        <v>332</v>
      </c>
      <c r="AA11" s="19">
        <v>0.18231740801757276</v>
      </c>
      <c r="AB11" s="18">
        <v>442</v>
      </c>
      <c r="AC11" s="19">
        <v>0.23202099737532808</v>
      </c>
      <c r="AD11" s="18">
        <v>524</v>
      </c>
      <c r="AE11" s="20">
        <v>0.26318432948267201</v>
      </c>
      <c r="AG11" s="35">
        <f t="shared" si="0"/>
        <v>3373</v>
      </c>
    </row>
    <row r="12" spans="1:34" x14ac:dyDescent="0.15">
      <c r="A12" s="21" t="s">
        <v>114</v>
      </c>
      <c r="B12" s="22">
        <v>306</v>
      </c>
      <c r="C12" s="23">
        <v>8.390457910611461E-2</v>
      </c>
      <c r="D12" s="22">
        <v>356</v>
      </c>
      <c r="E12" s="23">
        <v>9.3561103810775301E-2</v>
      </c>
      <c r="F12" s="22">
        <v>442</v>
      </c>
      <c r="G12" s="23">
        <v>0.10943302797722208</v>
      </c>
      <c r="H12" s="22">
        <v>646</v>
      </c>
      <c r="I12" s="23">
        <v>0.11726266110001815</v>
      </c>
      <c r="J12" s="22">
        <v>726</v>
      </c>
      <c r="K12" s="23">
        <v>0.12251096861289233</v>
      </c>
      <c r="L12" s="22">
        <v>787</v>
      </c>
      <c r="M12" s="23">
        <v>0.1249801492774337</v>
      </c>
      <c r="N12" s="22">
        <v>29</v>
      </c>
      <c r="O12" s="23">
        <v>9.8639455782312924E-2</v>
      </c>
      <c r="P12" s="22">
        <v>30</v>
      </c>
      <c r="Q12" s="23">
        <v>0.10135135135135136</v>
      </c>
      <c r="R12" s="22">
        <v>32</v>
      </c>
      <c r="S12" s="23">
        <v>0.10596026490066225</v>
      </c>
      <c r="T12" s="22">
        <v>317</v>
      </c>
      <c r="U12" s="23">
        <v>9.850839030453698E-2</v>
      </c>
      <c r="V12" s="22">
        <v>309</v>
      </c>
      <c r="W12" s="23">
        <v>9.8126389329946009E-2</v>
      </c>
      <c r="X12" s="22">
        <v>321</v>
      </c>
      <c r="Y12" s="23">
        <v>0.1019047619047619</v>
      </c>
      <c r="Z12" s="22">
        <v>128</v>
      </c>
      <c r="AA12" s="23">
        <v>7.0291048874244921E-2</v>
      </c>
      <c r="AB12" s="22">
        <v>164</v>
      </c>
      <c r="AC12" s="23">
        <v>8.6089238845144356E-2</v>
      </c>
      <c r="AD12" s="22">
        <v>197</v>
      </c>
      <c r="AE12" s="24">
        <v>9.8945253641386233E-2</v>
      </c>
      <c r="AG12" s="35">
        <f t="shared" si="0"/>
        <v>1585</v>
      </c>
    </row>
    <row r="13" spans="1:34" x14ac:dyDescent="0.15">
      <c r="A13" s="17" t="s">
        <v>115</v>
      </c>
      <c r="B13" s="18">
        <v>87</v>
      </c>
      <c r="C13" s="19">
        <v>2.3855223471346311E-2</v>
      </c>
      <c r="D13" s="18">
        <v>104</v>
      </c>
      <c r="E13" s="19">
        <v>2.7332457293035479E-2</v>
      </c>
      <c r="F13" s="18">
        <v>107</v>
      </c>
      <c r="G13" s="19">
        <v>2.6491705867789057E-2</v>
      </c>
      <c r="H13" s="18">
        <v>209</v>
      </c>
      <c r="I13" s="19">
        <v>3.7937919767652935E-2</v>
      </c>
      <c r="J13" s="18">
        <v>238</v>
      </c>
      <c r="K13" s="19">
        <v>4.0161997975025315E-2</v>
      </c>
      <c r="L13" s="18">
        <v>274</v>
      </c>
      <c r="M13" s="19">
        <v>4.3512783865332701E-2</v>
      </c>
      <c r="N13" s="18">
        <v>10</v>
      </c>
      <c r="O13" s="19">
        <v>3.4013605442176874E-2</v>
      </c>
      <c r="P13" s="18">
        <v>12</v>
      </c>
      <c r="Q13" s="19">
        <v>4.0540540540540543E-2</v>
      </c>
      <c r="R13" s="18">
        <v>14</v>
      </c>
      <c r="S13" s="19">
        <v>4.6357615894039736E-2</v>
      </c>
      <c r="T13" s="18">
        <v>125</v>
      </c>
      <c r="U13" s="19">
        <v>3.884400248601616E-2</v>
      </c>
      <c r="V13" s="18">
        <v>129</v>
      </c>
      <c r="W13" s="19">
        <v>4.0965385836773581E-2</v>
      </c>
      <c r="X13" s="18">
        <v>137</v>
      </c>
      <c r="Y13" s="19">
        <v>4.3492063492063492E-2</v>
      </c>
      <c r="Z13" s="18">
        <v>38</v>
      </c>
      <c r="AA13" s="19">
        <v>2.086765513454146E-2</v>
      </c>
      <c r="AB13" s="18">
        <v>43</v>
      </c>
      <c r="AC13" s="19">
        <v>2.2572178477690288E-2</v>
      </c>
      <c r="AD13" s="18">
        <v>50</v>
      </c>
      <c r="AE13" s="20">
        <v>2.5113008538422903E-2</v>
      </c>
      <c r="AG13" s="35">
        <f t="shared" si="0"/>
        <v>526</v>
      </c>
    </row>
    <row r="14" spans="1:34" x14ac:dyDescent="0.15">
      <c r="A14" s="11" t="s">
        <v>108</v>
      </c>
      <c r="B14" s="12">
        <v>2348</v>
      </c>
      <c r="C14" s="13"/>
      <c r="D14" s="12">
        <v>2435</v>
      </c>
      <c r="E14" s="13"/>
      <c r="F14" s="12">
        <v>2573</v>
      </c>
      <c r="G14" s="13"/>
      <c r="H14" s="12">
        <v>2092</v>
      </c>
      <c r="I14" s="13"/>
      <c r="J14" s="12">
        <v>2247</v>
      </c>
      <c r="K14" s="13"/>
      <c r="L14" s="12">
        <v>2385</v>
      </c>
      <c r="M14" s="13"/>
      <c r="N14" s="12">
        <v>61</v>
      </c>
      <c r="O14" s="13"/>
      <c r="P14" s="12">
        <v>62</v>
      </c>
      <c r="Q14" s="13"/>
      <c r="R14" s="12">
        <v>63</v>
      </c>
      <c r="S14" s="13"/>
      <c r="T14" s="12">
        <v>1561</v>
      </c>
      <c r="U14" s="13"/>
      <c r="V14" s="12">
        <v>1527</v>
      </c>
      <c r="W14" s="13"/>
      <c r="X14" s="12">
        <v>1527</v>
      </c>
      <c r="Y14" s="13"/>
      <c r="Z14" s="12">
        <v>819</v>
      </c>
      <c r="AA14" s="13"/>
      <c r="AB14" s="12">
        <v>851</v>
      </c>
      <c r="AC14" s="13"/>
      <c r="AD14" s="12">
        <v>886</v>
      </c>
      <c r="AE14" s="14"/>
      <c r="AG14" s="34">
        <f t="shared" si="0"/>
        <v>7122</v>
      </c>
    </row>
    <row r="15" spans="1:34" x14ac:dyDescent="0.15">
      <c r="A15" s="17" t="s">
        <v>112</v>
      </c>
      <c r="B15" s="18">
        <v>293</v>
      </c>
      <c r="C15" s="19">
        <v>0.1247870528109029</v>
      </c>
      <c r="D15" s="18">
        <v>284</v>
      </c>
      <c r="E15" s="19">
        <v>0.11663244353182751</v>
      </c>
      <c r="F15" s="18">
        <v>274</v>
      </c>
      <c r="G15" s="19">
        <v>0.10649047804119705</v>
      </c>
      <c r="H15" s="18">
        <v>312</v>
      </c>
      <c r="I15" s="19">
        <v>0.14913957934990441</v>
      </c>
      <c r="J15" s="18">
        <v>366</v>
      </c>
      <c r="K15" s="19">
        <v>0.16288384512683579</v>
      </c>
      <c r="L15" s="18">
        <v>399</v>
      </c>
      <c r="M15" s="19">
        <v>0.16729559748427672</v>
      </c>
      <c r="N15" s="18">
        <v>12</v>
      </c>
      <c r="O15" s="19">
        <v>0.19672131147540983</v>
      </c>
      <c r="P15" s="18">
        <v>12</v>
      </c>
      <c r="Q15" s="19">
        <v>0.19354838709677419</v>
      </c>
      <c r="R15" s="18">
        <v>13</v>
      </c>
      <c r="S15" s="19">
        <v>0.20634920634920634</v>
      </c>
      <c r="T15" s="18">
        <v>244</v>
      </c>
      <c r="U15" s="19">
        <v>0.15631005765534914</v>
      </c>
      <c r="V15" s="18">
        <v>248</v>
      </c>
      <c r="W15" s="19">
        <v>0.16240995415848067</v>
      </c>
      <c r="X15" s="18">
        <v>234</v>
      </c>
      <c r="Y15" s="19">
        <v>0.15324165029469547</v>
      </c>
      <c r="Z15" s="18">
        <v>186</v>
      </c>
      <c r="AA15" s="19">
        <v>0.2271062271062271</v>
      </c>
      <c r="AB15" s="18">
        <v>213</v>
      </c>
      <c r="AC15" s="19">
        <v>0.25029377203290248</v>
      </c>
      <c r="AD15" s="18">
        <v>219</v>
      </c>
      <c r="AE15" s="20">
        <v>0.24717832957110608</v>
      </c>
      <c r="AG15" s="35">
        <f t="shared" si="0"/>
        <v>1123</v>
      </c>
    </row>
    <row r="16" spans="1:34" x14ac:dyDescent="0.15">
      <c r="A16" s="21" t="s">
        <v>113</v>
      </c>
      <c r="B16" s="22">
        <v>138</v>
      </c>
      <c r="C16" s="23">
        <v>5.8773424190800679E-2</v>
      </c>
      <c r="D16" s="22">
        <v>169</v>
      </c>
      <c r="E16" s="23">
        <v>6.9404517453798761E-2</v>
      </c>
      <c r="F16" s="22">
        <v>198</v>
      </c>
      <c r="G16" s="23">
        <v>7.6952973183054801E-2</v>
      </c>
      <c r="H16" s="22">
        <v>152</v>
      </c>
      <c r="I16" s="23">
        <v>7.2657743785850867E-2</v>
      </c>
      <c r="J16" s="22">
        <v>220</v>
      </c>
      <c r="K16" s="23">
        <v>9.7908322207387627E-2</v>
      </c>
      <c r="L16" s="22">
        <v>281</v>
      </c>
      <c r="M16" s="23">
        <v>0.11781970649895178</v>
      </c>
      <c r="N16" s="22">
        <v>3</v>
      </c>
      <c r="O16" s="23">
        <v>4.9180327868852458E-2</v>
      </c>
      <c r="P16" s="22">
        <v>3</v>
      </c>
      <c r="Q16" s="23">
        <v>4.8387096774193547E-2</v>
      </c>
      <c r="R16" s="22">
        <v>4</v>
      </c>
      <c r="S16" s="23">
        <v>6.3492063492063489E-2</v>
      </c>
      <c r="T16" s="22">
        <v>116</v>
      </c>
      <c r="U16" s="23">
        <v>7.4311338885329911E-2</v>
      </c>
      <c r="V16" s="22">
        <v>144</v>
      </c>
      <c r="W16" s="23">
        <v>9.4302554027504912E-2</v>
      </c>
      <c r="X16" s="22">
        <v>168</v>
      </c>
      <c r="Y16" s="23">
        <v>0.1100196463654224</v>
      </c>
      <c r="Z16" s="22">
        <v>60</v>
      </c>
      <c r="AA16" s="23">
        <v>7.3260073260073263E-2</v>
      </c>
      <c r="AB16" s="22">
        <v>90</v>
      </c>
      <c r="AC16" s="23">
        <v>0.10575793184488837</v>
      </c>
      <c r="AD16" s="22">
        <v>113</v>
      </c>
      <c r="AE16" s="24">
        <v>0.1275395033860045</v>
      </c>
      <c r="AG16" s="35">
        <f t="shared" si="0"/>
        <v>626</v>
      </c>
    </row>
    <row r="17" spans="1:33" x14ac:dyDescent="0.15">
      <c r="A17" s="17" t="s">
        <v>114</v>
      </c>
      <c r="B17" s="18">
        <v>92</v>
      </c>
      <c r="C17" s="19">
        <v>3.9182282793867124E-2</v>
      </c>
      <c r="D17" s="18">
        <v>89</v>
      </c>
      <c r="E17" s="19">
        <v>3.6550308008213551E-2</v>
      </c>
      <c r="F17" s="18">
        <v>112</v>
      </c>
      <c r="G17" s="19">
        <v>4.3528954527788571E-2</v>
      </c>
      <c r="H17" s="18">
        <v>119</v>
      </c>
      <c r="I17" s="19">
        <v>5.688336520076482E-2</v>
      </c>
      <c r="J17" s="18">
        <v>137</v>
      </c>
      <c r="K17" s="19">
        <v>6.0970182465509566E-2</v>
      </c>
      <c r="L17" s="18">
        <v>153</v>
      </c>
      <c r="M17" s="19">
        <v>6.4150943396226415E-2</v>
      </c>
      <c r="N17" s="18">
        <v>6</v>
      </c>
      <c r="O17" s="19">
        <v>9.8360655737704916E-2</v>
      </c>
      <c r="P17" s="18">
        <v>7</v>
      </c>
      <c r="Q17" s="19">
        <v>0.11290322580645161</v>
      </c>
      <c r="R17" s="18">
        <v>7</v>
      </c>
      <c r="S17" s="19">
        <v>0.1111111111111111</v>
      </c>
      <c r="T17" s="18">
        <v>82</v>
      </c>
      <c r="U17" s="19">
        <v>5.253042921204356E-2</v>
      </c>
      <c r="V17" s="18">
        <v>82</v>
      </c>
      <c r="W17" s="19">
        <v>5.3700065487884745E-2</v>
      </c>
      <c r="X17" s="18">
        <v>86</v>
      </c>
      <c r="Y17" s="19">
        <v>5.6319580877537655E-2</v>
      </c>
      <c r="Z17" s="18">
        <v>42</v>
      </c>
      <c r="AA17" s="19">
        <v>5.128205128205128E-2</v>
      </c>
      <c r="AB17" s="18">
        <v>54</v>
      </c>
      <c r="AC17" s="19">
        <v>6.3454759106933017E-2</v>
      </c>
      <c r="AD17" s="18">
        <v>64</v>
      </c>
      <c r="AE17" s="20">
        <v>7.2234762979683967E-2</v>
      </c>
      <c r="AG17" s="35">
        <f t="shared" si="0"/>
        <v>369</v>
      </c>
    </row>
    <row r="18" spans="1:33" x14ac:dyDescent="0.15">
      <c r="A18" s="21" t="s">
        <v>115</v>
      </c>
      <c r="B18" s="22">
        <v>58</v>
      </c>
      <c r="C18" s="23">
        <v>2.4701873935264053E-2</v>
      </c>
      <c r="D18" s="22">
        <v>67</v>
      </c>
      <c r="E18" s="23">
        <v>2.7515400410677619E-2</v>
      </c>
      <c r="F18" s="22">
        <v>71</v>
      </c>
      <c r="G18" s="23">
        <v>2.7594247959580258E-2</v>
      </c>
      <c r="H18" s="22">
        <v>65</v>
      </c>
      <c r="I18" s="23">
        <v>3.1070745697896751E-2</v>
      </c>
      <c r="J18" s="22">
        <v>84</v>
      </c>
      <c r="K18" s="23">
        <v>3.7383177570093455E-2</v>
      </c>
      <c r="L18" s="22">
        <v>96</v>
      </c>
      <c r="M18" s="23">
        <v>4.0251572327044023E-2</v>
      </c>
      <c r="N18" s="22">
        <v>1</v>
      </c>
      <c r="O18" s="23">
        <v>1.6393442622950821E-2</v>
      </c>
      <c r="P18" s="22">
        <v>1</v>
      </c>
      <c r="Q18" s="23">
        <v>1.6129032258064516E-2</v>
      </c>
      <c r="R18" s="22">
        <v>1</v>
      </c>
      <c r="S18" s="23">
        <v>1.5873015873015872E-2</v>
      </c>
      <c r="T18" s="22">
        <v>58</v>
      </c>
      <c r="U18" s="23">
        <v>3.7155669442664956E-2</v>
      </c>
      <c r="V18" s="22">
        <v>64</v>
      </c>
      <c r="W18" s="23">
        <v>4.1912246234446629E-2</v>
      </c>
      <c r="X18" s="22">
        <v>65</v>
      </c>
      <c r="Y18" s="23">
        <v>4.2567125081859856E-2</v>
      </c>
      <c r="Z18" s="22">
        <v>15</v>
      </c>
      <c r="AA18" s="23">
        <v>1.8315018315018316E-2</v>
      </c>
      <c r="AB18" s="22">
        <v>20</v>
      </c>
      <c r="AC18" s="23">
        <v>2.3501762632197415E-2</v>
      </c>
      <c r="AD18" s="22">
        <v>23</v>
      </c>
      <c r="AE18" s="24">
        <v>2.5959367945823927E-2</v>
      </c>
      <c r="AG18" s="35">
        <f t="shared" si="0"/>
        <v>236</v>
      </c>
    </row>
    <row r="24" spans="1:33" x14ac:dyDescent="0.15">
      <c r="A24" s="4" t="s">
        <v>0</v>
      </c>
      <c r="B24" s="4"/>
    </row>
    <row r="25" spans="1:33" x14ac:dyDescent="0.15">
      <c r="A25" s="4" t="s">
        <v>10</v>
      </c>
      <c r="B25" s="4"/>
    </row>
    <row r="26" spans="1:33" x14ac:dyDescent="0.15">
      <c r="A26" s="4" t="s">
        <v>116</v>
      </c>
      <c r="B26" s="4"/>
    </row>
    <row r="27" spans="1:33" x14ac:dyDescent="0.15">
      <c r="A27" s="4" t="s">
        <v>12</v>
      </c>
      <c r="B27" s="4"/>
    </row>
  </sheetData>
  <mergeCells count="21">
    <mergeCell ref="X5:Y5"/>
    <mergeCell ref="T4:Y4"/>
    <mergeCell ref="Z5:AA5"/>
    <mergeCell ref="AB5:AC5"/>
    <mergeCell ref="AD5:AE5"/>
    <mergeCell ref="Z4:AE4"/>
    <mergeCell ref="P5:Q5"/>
    <mergeCell ref="R5:S5"/>
    <mergeCell ref="N4:S4"/>
    <mergeCell ref="T5:U5"/>
    <mergeCell ref="V5:W5"/>
    <mergeCell ref="H5:I5"/>
    <mergeCell ref="J5:K5"/>
    <mergeCell ref="L5:M5"/>
    <mergeCell ref="H4:M4"/>
    <mergeCell ref="N5:O5"/>
    <mergeCell ref="A4:A6"/>
    <mergeCell ref="B5:C5"/>
    <mergeCell ref="D5:E5"/>
    <mergeCell ref="F5:G5"/>
    <mergeCell ref="B4:G4"/>
  </mergeCells>
  <phoneticPr fontId="9" type="noConversion"/>
  <pageMargins left="0.4" right="0.4" top="0.75" bottom="0.75" header="0.5" footer="0.5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Title</vt:lpstr>
      <vt:lpstr>Pop-Facts Summary</vt:lpstr>
      <vt:lpstr>Pop-Facts Detail</vt:lpstr>
      <vt:lpstr>Pop-Facts Housing Totals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2016-06-27T18:46:02Z</cp:lastPrinted>
  <dcterms:created xsi:type="dcterms:W3CDTF">2016-05-05T21:11:27Z</dcterms:created>
  <dcterms:modified xsi:type="dcterms:W3CDTF">2016-06-27T19:07:46Z</dcterms:modified>
  <cp:category/>
  <cp:contentStatus/>
</cp:coreProperties>
</file>